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1 день" sheetId="25" r:id="rId1"/>
    <sheet name="2 день" sheetId="24" r:id="rId2"/>
    <sheet name="3 день" sheetId="23" r:id="rId3"/>
    <sheet name="4 день" sheetId="22" r:id="rId4"/>
    <sheet name="5 день " sheetId="26" r:id="rId5"/>
    <sheet name="6 день" sheetId="1" r:id="rId6"/>
    <sheet name="7 день" sheetId="2" r:id="rId7"/>
    <sheet name="8 день" sheetId="13" r:id="rId8"/>
    <sheet name="9 день" sheetId="14" r:id="rId9"/>
    <sheet name="10 день" sheetId="15" r:id="rId10"/>
    <sheet name="Лист 11" sheetId="21" r:id="rId11"/>
  </sheets>
  <calcPr calcId="152511" refMode="R1C1"/>
</workbook>
</file>

<file path=xl/calcChain.xml><?xml version="1.0" encoding="utf-8"?>
<calcChain xmlns="http://schemas.openxmlformats.org/spreadsheetml/2006/main">
  <c r="H5" i="21" l="1"/>
  <c r="L19" i="21"/>
  <c r="E25" i="14"/>
  <c r="F25" i="14"/>
  <c r="G25" i="14"/>
  <c r="H25" i="14"/>
  <c r="D25" i="14"/>
  <c r="H34" i="21"/>
  <c r="H29" i="21"/>
  <c r="H19" i="21"/>
  <c r="K29" i="21"/>
  <c r="K19" i="21"/>
  <c r="E19" i="21"/>
  <c r="L18" i="21"/>
  <c r="L10" i="21"/>
  <c r="L5" i="21"/>
  <c r="E34" i="21" l="1"/>
  <c r="E13" i="21"/>
  <c r="E29" i="21"/>
  <c r="E18" i="21"/>
  <c r="E7" i="21"/>
  <c r="M34" i="21" l="1"/>
  <c r="M32" i="21"/>
  <c r="M31" i="21"/>
  <c r="M29" i="21"/>
  <c r="M28" i="21"/>
  <c r="M27" i="21"/>
  <c r="M26" i="21"/>
  <c r="M25" i="21"/>
  <c r="M24" i="21"/>
  <c r="M23" i="21"/>
  <c r="M20" i="21"/>
  <c r="M19" i="21"/>
  <c r="M18" i="21"/>
  <c r="M13" i="21"/>
  <c r="M9" i="21"/>
  <c r="M8" i="21"/>
  <c r="L35" i="21"/>
  <c r="L34" i="21"/>
  <c r="L33" i="21"/>
  <c r="L31" i="21"/>
  <c r="L29" i="21"/>
  <c r="L28" i="21"/>
  <c r="L27" i="21"/>
  <c r="L25" i="21"/>
  <c r="L24" i="21"/>
  <c r="L23" i="21"/>
  <c r="L22" i="21"/>
  <c r="L21" i="21"/>
  <c r="L13" i="21"/>
  <c r="L11" i="21"/>
  <c r="L9" i="21"/>
  <c r="L7" i="21" l="1"/>
  <c r="L6" i="21"/>
  <c r="M5" i="21"/>
  <c r="N12" i="21"/>
  <c r="O12" i="21" s="1"/>
  <c r="P12" i="21" s="1"/>
  <c r="N14" i="21"/>
  <c r="O14" i="21" s="1"/>
  <c r="P14" i="21" s="1"/>
  <c r="N15" i="21"/>
  <c r="O15" i="21" s="1"/>
  <c r="P15" i="21" s="1"/>
  <c r="N16" i="21"/>
  <c r="O16" i="21" s="1"/>
  <c r="P16" i="21" s="1"/>
  <c r="N17" i="21"/>
  <c r="O17" i="21" s="1"/>
  <c r="P17" i="21" s="1"/>
  <c r="N36" i="21"/>
  <c r="O36" i="21" s="1"/>
  <c r="P36" i="21" s="1"/>
  <c r="K34" i="21"/>
  <c r="K32" i="21"/>
  <c r="K31" i="21"/>
  <c r="K28" i="21"/>
  <c r="K27" i="21"/>
  <c r="K25" i="21"/>
  <c r="K24" i="21"/>
  <c r="K23" i="21"/>
  <c r="E17" i="13"/>
  <c r="F17" i="13"/>
  <c r="G17" i="13"/>
  <c r="H17" i="13"/>
  <c r="D17" i="13"/>
  <c r="K20" i="21"/>
  <c r="K18" i="21"/>
  <c r="K10" i="21"/>
  <c r="K13" i="21"/>
  <c r="K9" i="21"/>
  <c r="K8" i="21"/>
  <c r="K5" i="21"/>
  <c r="J34" i="21"/>
  <c r="J33" i="21"/>
  <c r="N33" i="21" s="1"/>
  <c r="O33" i="21" s="1"/>
  <c r="P33" i="21" s="1"/>
  <c r="J31" i="21"/>
  <c r="J29" i="21"/>
  <c r="J28" i="21"/>
  <c r="J27" i="21"/>
  <c r="J25" i="21"/>
  <c r="J24" i="21"/>
  <c r="J23" i="21"/>
  <c r="J21" i="21"/>
  <c r="J20" i="21"/>
  <c r="J19" i="21"/>
  <c r="J18" i="21"/>
  <c r="J13" i="21"/>
  <c r="J9" i="21"/>
  <c r="J7" i="21"/>
  <c r="J6" i="21"/>
  <c r="J5" i="21"/>
  <c r="I34" i="21"/>
  <c r="I32" i="21"/>
  <c r="I31" i="21"/>
  <c r="I29" i="21"/>
  <c r="I27" i="21"/>
  <c r="I26" i="21"/>
  <c r="I25" i="21"/>
  <c r="I24" i="21"/>
  <c r="I28" i="21"/>
  <c r="I23" i="21"/>
  <c r="E24" i="15"/>
  <c r="F24" i="15"/>
  <c r="G24" i="15"/>
  <c r="H24" i="15"/>
  <c r="D24" i="15"/>
  <c r="E17" i="15"/>
  <c r="F17" i="15"/>
  <c r="G17" i="15"/>
  <c r="H17" i="15"/>
  <c r="D17" i="15"/>
  <c r="E8" i="15"/>
  <c r="F8" i="15"/>
  <c r="G8" i="15"/>
  <c r="H8" i="15"/>
  <c r="D8" i="15"/>
  <c r="E17" i="14"/>
  <c r="F17" i="14"/>
  <c r="G17" i="14"/>
  <c r="H17" i="14"/>
  <c r="D17" i="14"/>
  <c r="E8" i="14"/>
  <c r="F8" i="14"/>
  <c r="G8" i="14"/>
  <c r="H8" i="14"/>
  <c r="D8" i="14"/>
  <c r="E24" i="13"/>
  <c r="F24" i="13"/>
  <c r="G24" i="13"/>
  <c r="H24" i="13"/>
  <c r="D24" i="13"/>
  <c r="E8" i="13"/>
  <c r="F8" i="13"/>
  <c r="G8" i="13"/>
  <c r="H8" i="13"/>
  <c r="D8" i="13"/>
  <c r="E22" i="2"/>
  <c r="F22" i="2"/>
  <c r="G22" i="2"/>
  <c r="H22" i="2"/>
  <c r="D22" i="2"/>
  <c r="E16" i="2"/>
  <c r="F16" i="2"/>
  <c r="G16" i="2"/>
  <c r="H16" i="2"/>
  <c r="D16" i="2"/>
  <c r="E23" i="1"/>
  <c r="F23" i="1"/>
  <c r="G23" i="1"/>
  <c r="H23" i="1"/>
  <c r="D23" i="1"/>
  <c r="E17" i="1"/>
  <c r="F17" i="1"/>
  <c r="G17" i="1"/>
  <c r="H17" i="1"/>
  <c r="D17" i="1"/>
  <c r="E8" i="1"/>
  <c r="F8" i="1"/>
  <c r="G8" i="1"/>
  <c r="H8" i="1"/>
  <c r="D8" i="1"/>
  <c r="I22" i="21"/>
  <c r="I19" i="21"/>
  <c r="I18" i="21"/>
  <c r="I9" i="21"/>
  <c r="I5" i="21"/>
  <c r="D24" i="1" l="1"/>
  <c r="G24" i="1"/>
  <c r="E24" i="1"/>
  <c r="H25" i="15"/>
  <c r="F25" i="15"/>
  <c r="D25" i="15"/>
  <c r="G25" i="15"/>
  <c r="E25" i="15"/>
  <c r="H23" i="2"/>
  <c r="D23" i="2"/>
  <c r="G23" i="2"/>
  <c r="E23" i="2"/>
  <c r="F23" i="2"/>
  <c r="H24" i="1"/>
  <c r="F24" i="1"/>
  <c r="H26" i="14"/>
  <c r="F26" i="14"/>
  <c r="D26" i="14"/>
  <c r="G26" i="14"/>
  <c r="E26" i="14"/>
  <c r="H35" i="21"/>
  <c r="N35" i="21" s="1"/>
  <c r="O35" i="21" s="1"/>
  <c r="P35" i="21" s="1"/>
  <c r="H32" i="21"/>
  <c r="H31" i="21"/>
  <c r="H30" i="21"/>
  <c r="H28" i="21"/>
  <c r="H27" i="21"/>
  <c r="H25" i="21"/>
  <c r="H24" i="21"/>
  <c r="H23" i="21"/>
  <c r="H20" i="21"/>
  <c r="H18" i="21"/>
  <c r="H13" i="21"/>
  <c r="H9" i="21"/>
  <c r="H8" i="21"/>
  <c r="G20" i="21"/>
  <c r="G34" i="21"/>
  <c r="G31" i="21"/>
  <c r="G29" i="21"/>
  <c r="G28" i="21"/>
  <c r="G27" i="21"/>
  <c r="G25" i="21"/>
  <c r="G24" i="21"/>
  <c r="G23" i="21"/>
  <c r="G19" i="21"/>
  <c r="G18" i="21"/>
  <c r="G13" i="21"/>
  <c r="G9" i="21"/>
  <c r="G7" i="21"/>
  <c r="G6" i="21"/>
  <c r="N6" i="21" s="1"/>
  <c r="O6" i="21" s="1"/>
  <c r="P6" i="21" s="1"/>
  <c r="G5" i="21"/>
  <c r="F34" i="21"/>
  <c r="F31" i="21"/>
  <c r="F30" i="21"/>
  <c r="F29" i="21"/>
  <c r="F28" i="21"/>
  <c r="F27" i="21"/>
  <c r="F25" i="21"/>
  <c r="F24" i="21"/>
  <c r="F23" i="21"/>
  <c r="F21" i="21"/>
  <c r="N21" i="21" s="1"/>
  <c r="O21" i="21" s="1"/>
  <c r="P21" i="21" s="1"/>
  <c r="F20" i="21"/>
  <c r="F19" i="21"/>
  <c r="F18" i="21"/>
  <c r="F13" i="21"/>
  <c r="F11" i="21"/>
  <c r="N11" i="21" s="1"/>
  <c r="O11" i="21" s="1"/>
  <c r="P11" i="21" s="1"/>
  <c r="F9" i="21"/>
  <c r="F5" i="21"/>
  <c r="E30" i="21"/>
  <c r="E31" i="21"/>
  <c r="E28" i="21"/>
  <c r="E27" i="21"/>
  <c r="E25" i="21"/>
  <c r="E24" i="21"/>
  <c r="E23" i="21"/>
  <c r="E10" i="21"/>
  <c r="N10" i="21" s="1"/>
  <c r="O10" i="21" s="1"/>
  <c r="P10" i="21" s="1"/>
  <c r="D9" i="21"/>
  <c r="E8" i="21"/>
  <c r="E5" i="21"/>
  <c r="D34" i="21"/>
  <c r="D32" i="21"/>
  <c r="D31" i="21"/>
  <c r="D29" i="21"/>
  <c r="D28" i="21"/>
  <c r="D27" i="21"/>
  <c r="D26" i="21"/>
  <c r="N26" i="21" s="1"/>
  <c r="O26" i="21" s="1"/>
  <c r="P26" i="21" s="1"/>
  <c r="D25" i="21"/>
  <c r="D24" i="21"/>
  <c r="D23" i="21"/>
  <c r="D20" i="21"/>
  <c r="D22" i="21"/>
  <c r="N22" i="21" s="1"/>
  <c r="O22" i="21" s="1"/>
  <c r="P22" i="21" s="1"/>
  <c r="D19" i="21"/>
  <c r="D18" i="21"/>
  <c r="D13" i="21"/>
  <c r="D7" i="21"/>
  <c r="N7" i="21" s="1"/>
  <c r="O7" i="21" s="1"/>
  <c r="P7" i="21" s="1"/>
  <c r="D5" i="21"/>
  <c r="N34" i="21" l="1"/>
  <c r="O34" i="21" s="1"/>
  <c r="P34" i="21" s="1"/>
  <c r="N29" i="21"/>
  <c r="O29" i="21" s="1"/>
  <c r="P29" i="21" s="1"/>
  <c r="N32" i="21"/>
  <c r="O32" i="21" s="1"/>
  <c r="P32" i="21" s="1"/>
  <c r="N23" i="21"/>
  <c r="O23" i="21" s="1"/>
  <c r="P23" i="21" s="1"/>
  <c r="N25" i="21"/>
  <c r="O25" i="21" s="1"/>
  <c r="P25" i="21" s="1"/>
  <c r="N28" i="21"/>
  <c r="O28" i="21" s="1"/>
  <c r="P28" i="21" s="1"/>
  <c r="N18" i="21"/>
  <c r="O18" i="21" s="1"/>
  <c r="P18" i="21" s="1"/>
  <c r="N20" i="21"/>
  <c r="O20" i="21" s="1"/>
  <c r="P20" i="21" s="1"/>
  <c r="N31" i="21"/>
  <c r="O31" i="21" s="1"/>
  <c r="P31" i="21" s="1"/>
  <c r="N9" i="21"/>
  <c r="O9" i="21" s="1"/>
  <c r="P9" i="21" s="1"/>
  <c r="N5" i="21"/>
  <c r="O5" i="21" s="1"/>
  <c r="P5" i="21" s="1"/>
  <c r="N8" i="21"/>
  <c r="O8" i="21" s="1"/>
  <c r="P8" i="21" s="1"/>
  <c r="N13" i="21"/>
  <c r="O13" i="21" s="1"/>
  <c r="P13" i="21" s="1"/>
  <c r="N19" i="21"/>
  <c r="O19" i="21" s="1"/>
  <c r="P19" i="21" s="1"/>
  <c r="N30" i="21"/>
  <c r="O30" i="21" s="1"/>
  <c r="P30" i="21" s="1"/>
  <c r="N24" i="21"/>
  <c r="O24" i="21" s="1"/>
  <c r="P24" i="21" s="1"/>
  <c r="N27" i="21"/>
  <c r="O27" i="21" s="1"/>
  <c r="P27" i="21" s="1"/>
  <c r="G10" i="24"/>
  <c r="F10" i="24"/>
  <c r="E10" i="24"/>
  <c r="E26" i="26"/>
  <c r="F26" i="26"/>
  <c r="G26" i="26"/>
  <c r="H26" i="26"/>
  <c r="D26" i="26"/>
  <c r="E19" i="26"/>
  <c r="F19" i="26"/>
  <c r="G19" i="26"/>
  <c r="H19" i="26"/>
  <c r="D19" i="26"/>
  <c r="E10" i="26"/>
  <c r="F10" i="26"/>
  <c r="G10" i="26"/>
  <c r="H10" i="26"/>
  <c r="H27" i="26" s="1"/>
  <c r="D10" i="26"/>
  <c r="H10" i="22"/>
  <c r="G10" i="22"/>
  <c r="F10" i="22"/>
  <c r="E10" i="22"/>
  <c r="H24" i="22"/>
  <c r="G24" i="22"/>
  <c r="F24" i="22"/>
  <c r="E24" i="22"/>
  <c r="D24" i="22"/>
  <c r="H18" i="22"/>
  <c r="G18" i="22"/>
  <c r="F18" i="22"/>
  <c r="E18" i="22"/>
  <c r="D18" i="22"/>
  <c r="D10" i="22"/>
  <c r="H10" i="23"/>
  <c r="G10" i="23"/>
  <c r="F10" i="23"/>
  <c r="E10" i="23"/>
  <c r="D10" i="23"/>
  <c r="G18" i="24"/>
  <c r="F18" i="24"/>
  <c r="E18" i="24"/>
  <c r="D18" i="24"/>
  <c r="G19" i="25"/>
  <c r="F19" i="25"/>
  <c r="E19" i="25"/>
  <c r="D19" i="25"/>
  <c r="F25" i="22" l="1"/>
  <c r="H25" i="22"/>
  <c r="G27" i="26"/>
  <c r="F27" i="26"/>
  <c r="D27" i="26"/>
  <c r="E27" i="26"/>
  <c r="D25" i="22"/>
  <c r="G25" i="22"/>
  <c r="E25" i="22"/>
  <c r="E26" i="23"/>
  <c r="H26" i="23"/>
  <c r="G26" i="23"/>
  <c r="F26" i="23"/>
  <c r="H25" i="24"/>
  <c r="G25" i="24"/>
  <c r="G26" i="24" s="1"/>
  <c r="F25" i="24"/>
  <c r="F26" i="24" s="1"/>
  <c r="E25" i="24"/>
  <c r="E26" i="24" s="1"/>
  <c r="D25" i="24"/>
  <c r="H18" i="24"/>
  <c r="H10" i="24"/>
  <c r="D10" i="24"/>
  <c r="H25" i="25"/>
  <c r="G25" i="25"/>
  <c r="F25" i="25"/>
  <c r="E25" i="25"/>
  <c r="D25" i="25"/>
  <c r="H19" i="25"/>
  <c r="H10" i="25"/>
  <c r="G10" i="25"/>
  <c r="G26" i="25" s="1"/>
  <c r="F10" i="25"/>
  <c r="F26" i="25" s="1"/>
  <c r="E10" i="25"/>
  <c r="E26" i="25" s="1"/>
  <c r="D10" i="25"/>
  <c r="D26" i="25" s="1"/>
  <c r="D26" i="24" l="1"/>
  <c r="H26" i="24"/>
  <c r="H26" i="25"/>
  <c r="D26" i="23"/>
  <c r="D25" i="13" l="1"/>
  <c r="E25" i="13"/>
  <c r="F25" i="13"/>
  <c r="G25" i="13"/>
  <c r="H25" i="13"/>
</calcChain>
</file>

<file path=xl/sharedStrings.xml><?xml version="1.0" encoding="utf-8"?>
<sst xmlns="http://schemas.openxmlformats.org/spreadsheetml/2006/main" count="611" uniqueCount="274">
  <si>
    <t>Прием пищи</t>
  </si>
  <si>
    <t>Выход блюда</t>
  </si>
  <si>
    <t>Пищевые вещества (г)</t>
  </si>
  <si>
    <t>Б</t>
  </si>
  <si>
    <t>Ж</t>
  </si>
  <si>
    <t>У</t>
  </si>
  <si>
    <t>Энергетическая ценность (ккал)</t>
  </si>
  <si>
    <t>Витамин С</t>
  </si>
  <si>
    <t>№ рецептуры</t>
  </si>
  <si>
    <t>завтрак:</t>
  </si>
  <si>
    <t>Наименование блюда</t>
  </si>
  <si>
    <t>хлеб пшеничный</t>
  </si>
  <si>
    <t>чай с сахаром</t>
  </si>
  <si>
    <t>бутерброд с маслом</t>
  </si>
  <si>
    <t>обед</t>
  </si>
  <si>
    <t>второй завтрак</t>
  </si>
  <si>
    <t>Салат из свежих огурцов</t>
  </si>
  <si>
    <t>соль</t>
  </si>
  <si>
    <t>каша манная жидкая</t>
  </si>
  <si>
    <t>Борщ с кап и карт</t>
  </si>
  <si>
    <t>День 6</t>
  </si>
  <si>
    <t>150/5</t>
  </si>
  <si>
    <t>Ведомость выполнения продуктового набора сголасно СанПин 2.4.1.3049-13, 10 часов</t>
  </si>
  <si>
    <t>Наименование продукта</t>
  </si>
  <si>
    <t>норма</t>
  </si>
  <si>
    <t>Фактич за 10 дней</t>
  </si>
  <si>
    <t>Среднее за 10 дней</t>
  </si>
  <si>
    <t>Выполнение, отклонение, в гр</t>
  </si>
  <si>
    <t>Молоко и кисломолочные продукты</t>
  </si>
  <si>
    <t>Творог</t>
  </si>
  <si>
    <t xml:space="preserve">Сметана </t>
  </si>
  <si>
    <t>Сыр</t>
  </si>
  <si>
    <t xml:space="preserve">Мясо </t>
  </si>
  <si>
    <t>Птица</t>
  </si>
  <si>
    <t>Рыба</t>
  </si>
  <si>
    <t>Колбасные изделия</t>
  </si>
  <si>
    <t>Яйцо куриное</t>
  </si>
  <si>
    <t>Картофель</t>
  </si>
  <si>
    <t>Овощи, зелень</t>
  </si>
  <si>
    <t>Фрукты свежие</t>
  </si>
  <si>
    <t>Фрукты сухие</t>
  </si>
  <si>
    <t>Соки</t>
  </si>
  <si>
    <t>Хлеб пшеничный</t>
  </si>
  <si>
    <t>Крупы, бобовые</t>
  </si>
  <si>
    <t>Макаронные изделия</t>
  </si>
  <si>
    <t>Мука</t>
  </si>
  <si>
    <t>Масло коровье</t>
  </si>
  <si>
    <t>Кондитерские изделия</t>
  </si>
  <si>
    <t>Чай</t>
  </si>
  <si>
    <t>Какао</t>
  </si>
  <si>
    <t>Сахар</t>
  </si>
  <si>
    <t>Дрожжи</t>
  </si>
  <si>
    <t>Кофейный напиток суррогатный, в т.ч из цикория</t>
  </si>
  <si>
    <t>с 01.09 по 31.10</t>
  </si>
  <si>
    <t>с 31.12 по 28.02</t>
  </si>
  <si>
    <t>с 31.10 по 31.12</t>
  </si>
  <si>
    <t>с 29.02 по 01.09</t>
  </si>
  <si>
    <t>Масло растительное</t>
  </si>
  <si>
    <t>молоко кипяченое</t>
  </si>
  <si>
    <t>итого за день</t>
  </si>
  <si>
    <t>Соль пищевая йодир</t>
  </si>
  <si>
    <t>266/п14</t>
  </si>
  <si>
    <t>1/п14</t>
  </si>
  <si>
    <t>сок</t>
  </si>
  <si>
    <t>оп</t>
  </si>
  <si>
    <t>тефтели из говядины</t>
  </si>
  <si>
    <t>60/20</t>
  </si>
  <si>
    <t>99/п14</t>
  </si>
  <si>
    <t>пюре гороховое</t>
  </si>
  <si>
    <t>160/п14</t>
  </si>
  <si>
    <t>100/3</t>
  </si>
  <si>
    <t>284/п14</t>
  </si>
  <si>
    <t>уплотненный полдник</t>
  </si>
  <si>
    <t>73/п14</t>
  </si>
  <si>
    <t>какао с молоком</t>
  </si>
  <si>
    <t>272/п14</t>
  </si>
  <si>
    <t>Салат из белокачанной капусты</t>
  </si>
  <si>
    <t>5/п14</t>
  </si>
  <si>
    <t>каша пшенная молочная</t>
  </si>
  <si>
    <t>150/4</t>
  </si>
  <si>
    <t>187/п14</t>
  </si>
  <si>
    <t>кофейный напиток</t>
  </si>
  <si>
    <t>270/п14</t>
  </si>
  <si>
    <t>бутерброд с маслом и сыром</t>
  </si>
  <si>
    <t>2/п14</t>
  </si>
  <si>
    <t xml:space="preserve">кефир </t>
  </si>
  <si>
    <t>263/п14</t>
  </si>
  <si>
    <t>салат Здоровье</t>
  </si>
  <si>
    <t>53/п14</t>
  </si>
  <si>
    <t>жаркое по домашнему</t>
  </si>
  <si>
    <t>100/50</t>
  </si>
  <si>
    <t>92/п14</t>
  </si>
  <si>
    <t>100/35</t>
  </si>
  <si>
    <t>219/п14</t>
  </si>
  <si>
    <t>чай с молоком с сахаром</t>
  </si>
  <si>
    <t>267/п14</t>
  </si>
  <si>
    <t>День 8</t>
  </si>
  <si>
    <t>каша  рисовая молочная</t>
  </si>
  <si>
    <t>186/п14</t>
  </si>
  <si>
    <t>276/п14</t>
  </si>
  <si>
    <t>264/п14</t>
  </si>
  <si>
    <t>12/п14</t>
  </si>
  <si>
    <t>каша перловая рассып</t>
  </si>
  <si>
    <t>165/п14</t>
  </si>
  <si>
    <t>277/п14</t>
  </si>
  <si>
    <t>кыстыбый с картофелем</t>
  </si>
  <si>
    <t>251/п14</t>
  </si>
  <si>
    <t>День 9</t>
  </si>
  <si>
    <t>Каша гречневая молочная</t>
  </si>
  <si>
    <t>суфле рыбное</t>
  </si>
  <si>
    <t>70/3</t>
  </si>
  <si>
    <t>83/п14</t>
  </si>
  <si>
    <t>картоф пюре</t>
  </si>
  <si>
    <t>137/п14</t>
  </si>
  <si>
    <t>День 7</t>
  </si>
  <si>
    <t>фрукты</t>
  </si>
  <si>
    <t>174/п14</t>
  </si>
  <si>
    <t>116/п14</t>
  </si>
  <si>
    <t>дучмак с творогом</t>
  </si>
  <si>
    <t>250/п14</t>
  </si>
  <si>
    <t>День10</t>
  </si>
  <si>
    <t>183/п14</t>
  </si>
  <si>
    <t>салат Витаминный</t>
  </si>
  <si>
    <t>22/п14</t>
  </si>
  <si>
    <t>суп картоф. протертый с гренками</t>
  </si>
  <si>
    <t>150/15</t>
  </si>
  <si>
    <t>61/п14</t>
  </si>
  <si>
    <t>120/п14</t>
  </si>
  <si>
    <t>169/п14</t>
  </si>
  <si>
    <t>вак-беляш</t>
  </si>
  <si>
    <t>245/п14</t>
  </si>
  <si>
    <t>День 1</t>
  </si>
  <si>
    <t>Каша гречневая рассыпчатая</t>
  </si>
  <si>
    <t>164/п14</t>
  </si>
  <si>
    <t>30/5</t>
  </si>
  <si>
    <t>Салат луковый</t>
  </si>
  <si>
    <t>43/п14</t>
  </si>
  <si>
    <t>Свекольник</t>
  </si>
  <si>
    <t>150/6</t>
  </si>
  <si>
    <t>65/п14</t>
  </si>
  <si>
    <t>278/п14</t>
  </si>
  <si>
    <t>Суп молочной с крупой овсяной</t>
  </si>
  <si>
    <t>Какао с молоком</t>
  </si>
  <si>
    <t>Булочка домашняя</t>
  </si>
  <si>
    <t>258/п14</t>
  </si>
  <si>
    <t>Соль за день</t>
  </si>
  <si>
    <t xml:space="preserve"> </t>
  </si>
  <si>
    <t>День  2</t>
  </si>
  <si>
    <t>Каша  "Артек" молочная вязкая</t>
  </si>
  <si>
    <t>176/п14</t>
  </si>
  <si>
    <t>Кофейный напиток на молоке</t>
  </si>
  <si>
    <t>бутерброд с сыром</t>
  </si>
  <si>
    <t>30/10</t>
  </si>
  <si>
    <t>3/п14</t>
  </si>
  <si>
    <t>ряженка (кефир)</t>
  </si>
  <si>
    <t>Салат из белокачанной  капусты с яблоками</t>
  </si>
  <si>
    <t>7/п14</t>
  </si>
  <si>
    <t>Суп картофельный  с лапшой домашней</t>
  </si>
  <si>
    <t>57/п14</t>
  </si>
  <si>
    <t>Картофельное пюре</t>
  </si>
  <si>
    <t>Чай с молоком и сахаром</t>
  </si>
  <si>
    <t>Печенье</t>
  </si>
  <si>
    <t>День 3</t>
  </si>
  <si>
    <t>Каша  овсяная "Геркулес" молочная вязкая</t>
  </si>
  <si>
    <t>173/п14</t>
  </si>
  <si>
    <t>30/10/5</t>
  </si>
  <si>
    <t>Салат из свеклы с изюмом</t>
  </si>
  <si>
    <t>25/п14</t>
  </si>
  <si>
    <t>Суп картофельный с бобовыми и гренками</t>
  </si>
  <si>
    <t>150/10</t>
  </si>
  <si>
    <t>60/п14</t>
  </si>
  <si>
    <t>Кнели рыбные припущенные</t>
  </si>
  <si>
    <t>50/3</t>
  </si>
  <si>
    <t>81/п14</t>
  </si>
  <si>
    <t>День 4</t>
  </si>
  <si>
    <t>каша  манная молочная жидкая</t>
  </si>
  <si>
    <t>Салат из свежих огурцов (тепличных)</t>
  </si>
  <si>
    <t>50/50</t>
  </si>
  <si>
    <t>120/4</t>
  </si>
  <si>
    <t>203/п14</t>
  </si>
  <si>
    <t>Пудинг творожный с киселем плодово-ягодный</t>
  </si>
  <si>
    <t>каша  молочная "Дружба"</t>
  </si>
  <si>
    <t>189/п14</t>
  </si>
  <si>
    <t>Салат из свежих помидоров и огурцов (тепличных)</t>
  </si>
  <si>
    <t>13/п14</t>
  </si>
  <si>
    <t>Уха с крупой</t>
  </si>
  <si>
    <t>68/п14</t>
  </si>
  <si>
    <t>Зразы школьные</t>
  </si>
  <si>
    <t>60/5</t>
  </si>
  <si>
    <t>97/п14</t>
  </si>
  <si>
    <t>Рагу из овощей</t>
  </si>
  <si>
    <t>145/п14</t>
  </si>
  <si>
    <t>Омлет натуральный</t>
  </si>
  <si>
    <t>60/3</t>
  </si>
  <si>
    <t>209/п14</t>
  </si>
  <si>
    <t>Пирог с повидлом</t>
  </si>
  <si>
    <t>243/п14</t>
  </si>
  <si>
    <t>Каша рисовая рассыпчатая с изюмом (паровая)</t>
  </si>
  <si>
    <t>171/п14</t>
  </si>
  <si>
    <t>150/8</t>
  </si>
  <si>
    <t>суп из овощей</t>
  </si>
  <si>
    <t>64/п14</t>
  </si>
  <si>
    <t>суп молочный с макаронными изделиями</t>
  </si>
  <si>
    <t>75/п14</t>
  </si>
  <si>
    <t>Вареники ленивые</t>
  </si>
  <si>
    <t>215/п14</t>
  </si>
  <si>
    <t>120/3</t>
  </si>
  <si>
    <t>Суп картофельный с клецками (с курицей)</t>
  </si>
  <si>
    <t>59/п14</t>
  </si>
  <si>
    <t>фрикадельки мясные</t>
  </si>
  <si>
    <t>98/п14</t>
  </si>
  <si>
    <t>50/25</t>
  </si>
  <si>
    <t>1-3 года</t>
  </si>
  <si>
    <t xml:space="preserve">яйца вареные </t>
  </si>
  <si>
    <t>213/м</t>
  </si>
  <si>
    <t>Напиток  лимонный "С" витаминизация</t>
  </si>
  <si>
    <t>Компот из свежих плодов "С" витаминизация</t>
  </si>
  <si>
    <t>Компот из смеси сухофруктов "С" витаминизация</t>
  </si>
  <si>
    <t>Кисель из концентрата на плодовых или ягодных экстрактах "С" витаминизация</t>
  </si>
  <si>
    <t xml:space="preserve">Компот из свежих плодов "С" витаминизация </t>
  </si>
  <si>
    <t xml:space="preserve">компот из сухофруктов "С" витаминизация </t>
  </si>
  <si>
    <t>Плов из курицы(2 вариант)</t>
  </si>
  <si>
    <t>131/п14</t>
  </si>
  <si>
    <t>итого за прием</t>
  </si>
  <si>
    <t>Гуляш из отварной говядины</t>
  </si>
  <si>
    <t>91/п14</t>
  </si>
  <si>
    <t>д/г овощи припущенные (кабачки)</t>
  </si>
  <si>
    <t>143/п14</t>
  </si>
  <si>
    <t>Рассольник ленинградский</t>
  </si>
  <si>
    <t>Голубцы ленивые (2 вариант)</t>
  </si>
  <si>
    <t>140/60</t>
  </si>
  <si>
    <t>Щи из свежей капусты с картофелем</t>
  </si>
  <si>
    <t>Компот из смеси сухофруктов</t>
  </si>
  <si>
    <t>Рагу овощное с мясом</t>
  </si>
  <si>
    <t>Оладьи из печени по-кунцевски</t>
  </si>
  <si>
    <t>Суп молочный с макаронными изделиями</t>
  </si>
  <si>
    <t>399/м</t>
  </si>
  <si>
    <t>Сок фруктовый (виногр)</t>
  </si>
  <si>
    <t>Хлеб ржаной</t>
  </si>
  <si>
    <t>м</t>
  </si>
  <si>
    <t>401/м</t>
  </si>
  <si>
    <t>Плоды и ягоды свежие (яблоки)</t>
  </si>
  <si>
    <t>368/м</t>
  </si>
  <si>
    <t>зефир</t>
  </si>
  <si>
    <t>118/п14</t>
  </si>
  <si>
    <t>Фрукты (бананы)</t>
  </si>
  <si>
    <t>мармелад</t>
  </si>
  <si>
    <t>п</t>
  </si>
  <si>
    <t>Хлеб  пшеничный</t>
  </si>
  <si>
    <t>пряник</t>
  </si>
  <si>
    <t>Фрукты (яблоки)</t>
  </si>
  <si>
    <t>салат луковый</t>
  </si>
  <si>
    <t>Каша ячневая рассыпчатая</t>
  </si>
  <si>
    <t>114/133</t>
  </si>
  <si>
    <t>Кисель  из концентрата</t>
  </si>
  <si>
    <t>хлебпшеничный</t>
  </si>
  <si>
    <t>фрукты (банан)</t>
  </si>
  <si>
    <t>368 /м</t>
  </si>
  <si>
    <t>фрукты (яблоки)</t>
  </si>
  <si>
    <t>50/п14</t>
  </si>
  <si>
    <t>сок абрикосовый</t>
  </si>
  <si>
    <t>Запеканка картофельная с овощами</t>
  </si>
  <si>
    <t>100/20</t>
  </si>
  <si>
    <t>156/п14</t>
  </si>
  <si>
    <t>Котлеты рубленые из птицы</t>
  </si>
  <si>
    <t>128/п14</t>
  </si>
  <si>
    <t>Д/г Овощи натуральные (огурец)</t>
  </si>
  <si>
    <t xml:space="preserve">246/Пермь </t>
  </si>
  <si>
    <t>Салат из свежих помидоров</t>
  </si>
  <si>
    <t>11/п14</t>
  </si>
  <si>
    <t>Салат из белокочанной капусты</t>
  </si>
  <si>
    <t>Макаронные изделия отварные</t>
  </si>
  <si>
    <t>День 5</t>
  </si>
  <si>
    <t>Приложение № 9 к Техническому заданию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</si>
</sst>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1" xfId="0" applyFont="1" applyBorder="1"/>
    <xf numFmtId="1" fontId="5" fillId="0" borderId="1" xfId="0" applyNumberFormat="1" applyFont="1" applyBorder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4" xfId="0" applyFill="1" applyBorder="1"/>
    <xf numFmtId="0" fontId="3" fillId="0" borderId="0" xfId="0" applyFont="1" applyFill="1" applyBorder="1"/>
    <xf numFmtId="0" fontId="0" fillId="0" borderId="0" xfId="0" applyAlignment="1">
      <alignment horizontal="right"/>
    </xf>
    <xf numFmtId="0" fontId="1" fillId="0" borderId="1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4" fillId="2" borderId="1" xfId="0" applyFont="1" applyFill="1" applyBorder="1"/>
    <xf numFmtId="0" fontId="5" fillId="0" borderId="1" xfId="0" applyNumberFormat="1" applyFont="1" applyBorder="1" applyAlignment="1">
      <alignment horizontal="right"/>
    </xf>
    <xf numFmtId="0" fontId="0" fillId="0" borderId="0" xfId="0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2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26"/>
  <sheetViews>
    <sheetView tabSelected="1" workbookViewId="0"/>
  </sheetViews>
  <sheetFormatPr defaultRowHeight="15" x14ac:dyDescent="0.25"/>
  <cols>
    <col min="2" max="2" width="26.5703125" customWidth="1"/>
    <col min="3" max="3" width="10.5703125" customWidth="1"/>
    <col min="5" max="5" width="8" customWidth="1"/>
    <col min="6" max="6" width="7.85546875" customWidth="1"/>
    <col min="7" max="7" width="15.28515625" customWidth="1"/>
  </cols>
  <sheetData>
    <row r="1" spans="1:9" x14ac:dyDescent="0.25">
      <c r="A1" s="39" t="s">
        <v>273</v>
      </c>
      <c r="B1" s="1"/>
      <c r="C1" s="1"/>
      <c r="D1" s="1"/>
      <c r="E1" s="1"/>
      <c r="F1" s="1"/>
      <c r="G1" s="1"/>
      <c r="H1" s="1"/>
      <c r="I1" s="5"/>
    </row>
    <row r="2" spans="1:9" x14ac:dyDescent="0.25">
      <c r="A2" s="49" t="s">
        <v>0</v>
      </c>
      <c r="B2" s="49" t="s">
        <v>10</v>
      </c>
      <c r="C2" s="51" t="s">
        <v>1</v>
      </c>
      <c r="D2" s="50" t="s">
        <v>2</v>
      </c>
      <c r="E2" s="50"/>
      <c r="F2" s="50"/>
      <c r="G2" s="52" t="s">
        <v>6</v>
      </c>
      <c r="H2" s="53" t="s">
        <v>7</v>
      </c>
      <c r="I2" s="47" t="s">
        <v>8</v>
      </c>
    </row>
    <row r="3" spans="1:9" x14ac:dyDescent="0.25">
      <c r="A3" s="50"/>
      <c r="B3" s="50"/>
      <c r="C3" s="48"/>
      <c r="D3" s="3" t="s">
        <v>3</v>
      </c>
      <c r="E3" s="3" t="s">
        <v>4</v>
      </c>
      <c r="F3" s="3" t="s">
        <v>5</v>
      </c>
      <c r="G3" s="52"/>
      <c r="H3" s="50"/>
      <c r="I3" s="48"/>
    </row>
    <row r="4" spans="1:9" x14ac:dyDescent="0.25">
      <c r="A4" s="3" t="s">
        <v>212</v>
      </c>
      <c r="B4" s="2"/>
      <c r="C4" s="6"/>
      <c r="D4" s="2"/>
      <c r="E4" s="2"/>
      <c r="F4" s="2"/>
      <c r="G4" s="2"/>
      <c r="H4" s="2"/>
      <c r="I4" s="6"/>
    </row>
    <row r="5" spans="1:9" x14ac:dyDescent="0.25">
      <c r="A5" s="3" t="s">
        <v>131</v>
      </c>
      <c r="B5" s="2"/>
      <c r="C5" s="6"/>
      <c r="D5" s="2"/>
      <c r="E5" s="2"/>
      <c r="F5" s="2"/>
      <c r="G5" s="2"/>
      <c r="H5" s="2"/>
      <c r="I5" s="6"/>
    </row>
    <row r="6" spans="1:9" ht="31.5" customHeight="1" x14ac:dyDescent="0.25">
      <c r="A6" s="3" t="s">
        <v>9</v>
      </c>
      <c r="B6" s="22" t="s">
        <v>132</v>
      </c>
      <c r="C6" s="7" t="s">
        <v>79</v>
      </c>
      <c r="D6" s="3">
        <v>8.4</v>
      </c>
      <c r="E6" s="3">
        <v>5.4</v>
      </c>
      <c r="F6" s="3">
        <v>34.6</v>
      </c>
      <c r="G6" s="3">
        <v>224</v>
      </c>
      <c r="H6" s="3">
        <v>0</v>
      </c>
      <c r="I6" s="7" t="s">
        <v>133</v>
      </c>
    </row>
    <row r="7" spans="1:9" x14ac:dyDescent="0.25">
      <c r="A7" s="2"/>
      <c r="B7" s="3" t="s">
        <v>12</v>
      </c>
      <c r="C7" s="7">
        <v>150</v>
      </c>
      <c r="D7" s="3">
        <v>0.1</v>
      </c>
      <c r="E7" s="3">
        <v>0.02</v>
      </c>
      <c r="F7" s="3">
        <v>4.5999999999999996</v>
      </c>
      <c r="G7" s="3">
        <v>18</v>
      </c>
      <c r="H7" s="3">
        <v>0</v>
      </c>
      <c r="I7" s="7" t="s">
        <v>61</v>
      </c>
    </row>
    <row r="8" spans="1:9" x14ac:dyDescent="0.25">
      <c r="A8" s="2"/>
      <c r="B8" s="3" t="s">
        <v>13</v>
      </c>
      <c r="C8" s="8" t="s">
        <v>134</v>
      </c>
      <c r="D8" s="3">
        <v>2.4</v>
      </c>
      <c r="E8" s="3">
        <v>4.4000000000000004</v>
      </c>
      <c r="F8" s="3">
        <v>14.5</v>
      </c>
      <c r="G8" s="3">
        <v>109</v>
      </c>
      <c r="H8" s="3">
        <v>0</v>
      </c>
      <c r="I8" s="7" t="s">
        <v>62</v>
      </c>
    </row>
    <row r="9" spans="1:9" x14ac:dyDescent="0.25">
      <c r="A9" s="2"/>
      <c r="B9" s="3" t="s">
        <v>213</v>
      </c>
      <c r="C9" s="7">
        <v>40</v>
      </c>
      <c r="D9" s="3">
        <v>5.08</v>
      </c>
      <c r="E9" s="3">
        <v>4.5999999999999996</v>
      </c>
      <c r="F9" s="3">
        <v>0.28000000000000003</v>
      </c>
      <c r="G9" s="3">
        <v>63</v>
      </c>
      <c r="H9" s="10">
        <v>0</v>
      </c>
      <c r="I9" s="7" t="s">
        <v>214</v>
      </c>
    </row>
    <row r="10" spans="1:9" ht="18" customHeight="1" x14ac:dyDescent="0.25">
      <c r="A10" s="2"/>
      <c r="B10" s="3" t="s">
        <v>223</v>
      </c>
      <c r="C10" s="7">
        <v>379</v>
      </c>
      <c r="D10" s="3">
        <f>D6+D7+D8+D9</f>
        <v>15.98</v>
      </c>
      <c r="E10" s="3">
        <f>E6+E7+E8+E9</f>
        <v>14.42</v>
      </c>
      <c r="F10" s="3">
        <f>F6+F7+F8+F9</f>
        <v>53.980000000000004</v>
      </c>
      <c r="G10" s="3">
        <f>G6+G7+G8+G9</f>
        <v>414</v>
      </c>
      <c r="H10" s="10">
        <f>H6+H7+H8+H9</f>
        <v>0</v>
      </c>
      <c r="I10" s="7"/>
    </row>
    <row r="11" spans="1:9" ht="28.5" customHeight="1" x14ac:dyDescent="0.25">
      <c r="A11" s="22" t="s">
        <v>15</v>
      </c>
      <c r="B11" s="16" t="s">
        <v>237</v>
      </c>
      <c r="C11" s="9">
        <v>150</v>
      </c>
      <c r="D11" s="9">
        <v>0.45</v>
      </c>
      <c r="E11" s="9">
        <v>0.3</v>
      </c>
      <c r="F11" s="9">
        <v>24.45</v>
      </c>
      <c r="G11" s="9">
        <v>102</v>
      </c>
      <c r="H11" s="9">
        <v>3</v>
      </c>
      <c r="I11" s="10" t="s">
        <v>236</v>
      </c>
    </row>
    <row r="12" spans="1:9" ht="18.75" customHeight="1" x14ac:dyDescent="0.25">
      <c r="A12" s="3" t="s">
        <v>14</v>
      </c>
      <c r="B12" s="22" t="s">
        <v>135</v>
      </c>
      <c r="C12" s="3">
        <v>20</v>
      </c>
      <c r="D12" s="3">
        <v>0.3</v>
      </c>
      <c r="E12" s="3">
        <v>1.8</v>
      </c>
      <c r="F12" s="3">
        <v>1.4</v>
      </c>
      <c r="G12" s="3">
        <v>23</v>
      </c>
      <c r="H12" s="3">
        <v>2.2799999999999998</v>
      </c>
      <c r="I12" s="7" t="s">
        <v>136</v>
      </c>
    </row>
    <row r="13" spans="1:9" x14ac:dyDescent="0.25">
      <c r="A13" s="2"/>
      <c r="B13" s="3" t="s">
        <v>137</v>
      </c>
      <c r="C13" s="7" t="s">
        <v>138</v>
      </c>
      <c r="D13" s="3">
        <v>1.2</v>
      </c>
      <c r="E13" s="3">
        <v>3.1</v>
      </c>
      <c r="F13" s="3">
        <v>8.1999999999999993</v>
      </c>
      <c r="G13" s="3">
        <v>66</v>
      </c>
      <c r="H13" s="3">
        <v>2.96</v>
      </c>
      <c r="I13" s="7" t="s">
        <v>139</v>
      </c>
    </row>
    <row r="14" spans="1:9" ht="29.25" x14ac:dyDescent="0.25">
      <c r="A14" s="2"/>
      <c r="B14" s="27" t="s">
        <v>224</v>
      </c>
      <c r="C14" s="7" t="s">
        <v>177</v>
      </c>
      <c r="D14" s="3">
        <v>14.2</v>
      </c>
      <c r="E14" s="3">
        <v>15.6</v>
      </c>
      <c r="F14" s="3">
        <v>3.7</v>
      </c>
      <c r="G14" s="3">
        <v>212</v>
      </c>
      <c r="H14" s="3">
        <v>1.1000000000000001</v>
      </c>
      <c r="I14" s="7" t="s">
        <v>225</v>
      </c>
    </row>
    <row r="15" spans="1:9" ht="29.25" x14ac:dyDescent="0.25">
      <c r="A15" s="3"/>
      <c r="B15" s="27" t="s">
        <v>271</v>
      </c>
      <c r="C15" s="3" t="s">
        <v>178</v>
      </c>
      <c r="D15" s="3">
        <v>4.3</v>
      </c>
      <c r="E15" s="3">
        <v>3.4</v>
      </c>
      <c r="F15" s="3">
        <v>26.7</v>
      </c>
      <c r="G15" s="3">
        <v>157</v>
      </c>
      <c r="H15" s="3">
        <v>0</v>
      </c>
      <c r="I15" s="28" t="s">
        <v>179</v>
      </c>
    </row>
    <row r="16" spans="1:9" ht="32.25" customHeight="1" x14ac:dyDescent="0.25">
      <c r="A16" s="2"/>
      <c r="B16" s="16" t="s">
        <v>215</v>
      </c>
      <c r="C16" s="9">
        <v>150</v>
      </c>
      <c r="D16" s="9">
        <v>0.1</v>
      </c>
      <c r="E16" s="9">
        <v>0.01</v>
      </c>
      <c r="F16" s="9">
        <v>14.1</v>
      </c>
      <c r="G16" s="9">
        <v>54</v>
      </c>
      <c r="H16" s="9">
        <v>1.68</v>
      </c>
      <c r="I16" s="10" t="s">
        <v>140</v>
      </c>
    </row>
    <row r="17" spans="1:9" x14ac:dyDescent="0.25">
      <c r="A17" s="2"/>
      <c r="B17" s="9" t="s">
        <v>238</v>
      </c>
      <c r="C17" s="11">
        <v>30</v>
      </c>
      <c r="D17" s="11">
        <v>1.98</v>
      </c>
      <c r="E17" s="11">
        <v>0.36</v>
      </c>
      <c r="F17" s="11">
        <v>10.02</v>
      </c>
      <c r="G17" s="11">
        <v>52</v>
      </c>
      <c r="H17" s="11">
        <v>0</v>
      </c>
      <c r="I17" s="12" t="s">
        <v>239</v>
      </c>
    </row>
    <row r="18" spans="1:9" x14ac:dyDescent="0.25">
      <c r="A18" s="2"/>
      <c r="B18" s="3" t="s">
        <v>42</v>
      </c>
      <c r="C18" s="3">
        <v>30</v>
      </c>
      <c r="D18" s="3">
        <v>2.37</v>
      </c>
      <c r="E18" s="3">
        <v>0.3</v>
      </c>
      <c r="F18" s="3">
        <v>14.49</v>
      </c>
      <c r="G18" s="3">
        <v>71</v>
      </c>
      <c r="H18" s="3">
        <v>0</v>
      </c>
      <c r="I18" s="7" t="s">
        <v>239</v>
      </c>
    </row>
    <row r="19" spans="1:9" x14ac:dyDescent="0.25">
      <c r="A19" s="2"/>
      <c r="B19" s="3" t="s">
        <v>223</v>
      </c>
      <c r="C19" s="3">
        <v>610</v>
      </c>
      <c r="D19" s="3">
        <f>D12+D13+D14+D16+D17+D18</f>
        <v>20.149999999999999</v>
      </c>
      <c r="E19" s="3">
        <f>E12+E13+E14+E16+E17+E18</f>
        <v>21.17</v>
      </c>
      <c r="F19" s="3">
        <f>F12+F13+F14+F16+F17+F18</f>
        <v>51.910000000000004</v>
      </c>
      <c r="G19" s="3">
        <f>G12+G13+G14+G16+G17+G18</f>
        <v>478</v>
      </c>
      <c r="H19" s="3">
        <f>H12+H13+H14+H16+H18</f>
        <v>8.02</v>
      </c>
      <c r="I19" s="7"/>
    </row>
    <row r="20" spans="1:9" ht="36" customHeight="1" x14ac:dyDescent="0.25">
      <c r="A20" s="33" t="s">
        <v>72</v>
      </c>
      <c r="B20" s="22" t="s">
        <v>141</v>
      </c>
      <c r="C20" s="3">
        <v>150</v>
      </c>
      <c r="D20" s="3">
        <v>3.1</v>
      </c>
      <c r="E20" s="3">
        <v>3.5</v>
      </c>
      <c r="F20" s="3">
        <v>9.6999999999999993</v>
      </c>
      <c r="G20" s="3">
        <v>82</v>
      </c>
      <c r="H20" s="3">
        <v>0.39</v>
      </c>
      <c r="I20" s="7" t="s">
        <v>73</v>
      </c>
    </row>
    <row r="21" spans="1:9" x14ac:dyDescent="0.25">
      <c r="A21" s="2"/>
      <c r="B21" s="3" t="s">
        <v>142</v>
      </c>
      <c r="C21" s="3">
        <v>150</v>
      </c>
      <c r="D21" s="3">
        <v>2.4</v>
      </c>
      <c r="E21" s="3">
        <v>2.2999999999999998</v>
      </c>
      <c r="F21" s="3">
        <v>10.199999999999999</v>
      </c>
      <c r="G21" s="3">
        <v>69</v>
      </c>
      <c r="H21" s="3">
        <v>0.39</v>
      </c>
      <c r="I21" s="7" t="s">
        <v>75</v>
      </c>
    </row>
    <row r="22" spans="1:9" x14ac:dyDescent="0.25">
      <c r="A22" s="2"/>
      <c r="B22" s="3" t="s">
        <v>42</v>
      </c>
      <c r="C22" s="3">
        <v>15</v>
      </c>
      <c r="D22" s="3">
        <v>1.19</v>
      </c>
      <c r="E22" s="3">
        <v>0.15</v>
      </c>
      <c r="F22" s="3">
        <v>7.25</v>
      </c>
      <c r="G22" s="3">
        <v>35</v>
      </c>
      <c r="H22" s="3">
        <v>0</v>
      </c>
      <c r="I22" s="7" t="s">
        <v>239</v>
      </c>
    </row>
    <row r="23" spans="1:9" x14ac:dyDescent="0.25">
      <c r="A23" s="2"/>
      <c r="B23" s="3" t="s">
        <v>143</v>
      </c>
      <c r="C23" s="3">
        <v>50</v>
      </c>
      <c r="D23" s="3">
        <v>3.6</v>
      </c>
      <c r="E23" s="3">
        <v>5.7</v>
      </c>
      <c r="F23" s="3">
        <v>27.1</v>
      </c>
      <c r="G23" s="3">
        <v>175</v>
      </c>
      <c r="H23" s="3">
        <v>0</v>
      </c>
      <c r="I23" s="7" t="s">
        <v>144</v>
      </c>
    </row>
    <row r="24" spans="1:9" x14ac:dyDescent="0.25">
      <c r="A24" s="2"/>
      <c r="B24" s="3" t="s">
        <v>145</v>
      </c>
      <c r="C24" s="3">
        <v>4</v>
      </c>
      <c r="D24" s="3"/>
      <c r="E24" s="3"/>
      <c r="F24" s="3"/>
      <c r="G24" s="3"/>
      <c r="H24" s="3"/>
      <c r="I24" s="6"/>
    </row>
    <row r="25" spans="1:9" x14ac:dyDescent="0.25">
      <c r="A25" s="2"/>
      <c r="B25" s="3" t="s">
        <v>223</v>
      </c>
      <c r="C25" s="3">
        <v>365</v>
      </c>
      <c r="D25" s="3">
        <f>D20+D21+D22+D23</f>
        <v>10.29</v>
      </c>
      <c r="E25" s="3">
        <f>E20+E21+E22+E23</f>
        <v>11.65</v>
      </c>
      <c r="F25" s="3">
        <f>F20+F21+F22+F23</f>
        <v>54.25</v>
      </c>
      <c r="G25" s="3">
        <f>G20+G21+G22+G23</f>
        <v>361</v>
      </c>
      <c r="H25" s="3">
        <f>H20+H21+H22+H23</f>
        <v>0.78</v>
      </c>
      <c r="I25" s="6"/>
    </row>
    <row r="26" spans="1:9" x14ac:dyDescent="0.25">
      <c r="A26" s="2"/>
      <c r="B26" s="3" t="s">
        <v>59</v>
      </c>
      <c r="C26" s="3">
        <v>1504</v>
      </c>
      <c r="D26" s="3">
        <f>D10+D11+D19+D25</f>
        <v>46.87</v>
      </c>
      <c r="E26" s="3">
        <f>E10+E11+E19+E25</f>
        <v>47.54</v>
      </c>
      <c r="F26" s="3">
        <f>F10+F11+F19+F25</f>
        <v>184.59</v>
      </c>
      <c r="G26" s="3">
        <f>G10+G11+G19+G25</f>
        <v>1355</v>
      </c>
      <c r="H26" s="3">
        <f>H10+H11+H19+H25</f>
        <v>11.799999999999999</v>
      </c>
      <c r="I26" s="7"/>
    </row>
  </sheetData>
  <mergeCells count="7">
    <mergeCell ref="I2:I3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0" workbookViewId="0">
      <selection activeCell="K26" sqref="K26"/>
    </sheetView>
  </sheetViews>
  <sheetFormatPr defaultRowHeight="15" x14ac:dyDescent="0.25"/>
  <cols>
    <col min="1" max="1" width="13.5703125" customWidth="1"/>
    <col min="2" max="2" width="26.42578125" customWidth="1"/>
  </cols>
  <sheetData>
    <row r="1" spans="1:9" x14ac:dyDescent="0.25">
      <c r="A1" s="49" t="s">
        <v>0</v>
      </c>
      <c r="B1" s="49" t="s">
        <v>10</v>
      </c>
      <c r="C1" s="49" t="s">
        <v>1</v>
      </c>
      <c r="D1" s="50" t="s">
        <v>2</v>
      </c>
      <c r="E1" s="50"/>
      <c r="F1" s="50"/>
      <c r="G1" s="49" t="s">
        <v>6</v>
      </c>
      <c r="H1" s="53" t="s">
        <v>7</v>
      </c>
      <c r="I1" s="53" t="s">
        <v>8</v>
      </c>
    </row>
    <row r="2" spans="1:9" x14ac:dyDescent="0.25">
      <c r="A2" s="50"/>
      <c r="B2" s="50"/>
      <c r="C2" s="50"/>
      <c r="D2" s="3" t="s">
        <v>3</v>
      </c>
      <c r="E2" s="3" t="s">
        <v>4</v>
      </c>
      <c r="F2" s="3" t="s">
        <v>5</v>
      </c>
      <c r="G2" s="49"/>
      <c r="H2" s="50"/>
      <c r="I2" s="50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120</v>
      </c>
      <c r="B4" s="2"/>
      <c r="C4" s="2"/>
      <c r="D4" s="2"/>
      <c r="E4" s="2"/>
      <c r="F4" s="2"/>
      <c r="G4" s="2"/>
      <c r="H4" s="2"/>
      <c r="I4" s="2"/>
    </row>
    <row r="5" spans="1:9" ht="21" customHeight="1" x14ac:dyDescent="0.25">
      <c r="A5" s="3" t="s">
        <v>9</v>
      </c>
      <c r="B5" s="29" t="s">
        <v>18</v>
      </c>
      <c r="C5" s="3" t="s">
        <v>79</v>
      </c>
      <c r="D5" s="3">
        <v>3.8</v>
      </c>
      <c r="E5" s="3">
        <v>5.9</v>
      </c>
      <c r="F5" s="3">
        <v>17.600000000000001</v>
      </c>
      <c r="G5" s="3">
        <v>138</v>
      </c>
      <c r="H5" s="3">
        <v>0.41</v>
      </c>
      <c r="I5" s="3" t="s">
        <v>121</v>
      </c>
    </row>
    <row r="6" spans="1:9" x14ac:dyDescent="0.25">
      <c r="A6" s="2"/>
      <c r="B6" s="3" t="s">
        <v>142</v>
      </c>
      <c r="C6" s="32">
        <v>150</v>
      </c>
      <c r="D6" s="32">
        <v>2.4</v>
      </c>
      <c r="E6" s="32">
        <v>2.2999999999999998</v>
      </c>
      <c r="F6" s="32">
        <v>10.199999999999999</v>
      </c>
      <c r="G6" s="32">
        <v>69</v>
      </c>
      <c r="H6" s="32">
        <v>0.39</v>
      </c>
      <c r="I6" s="32" t="s">
        <v>75</v>
      </c>
    </row>
    <row r="7" spans="1:9" x14ac:dyDescent="0.25">
      <c r="A7" s="2"/>
      <c r="B7" s="3" t="s">
        <v>151</v>
      </c>
      <c r="C7" s="8" t="s">
        <v>152</v>
      </c>
      <c r="D7" s="3">
        <v>5</v>
      </c>
      <c r="E7" s="3">
        <v>3</v>
      </c>
      <c r="F7" s="3">
        <v>14.5</v>
      </c>
      <c r="G7" s="3">
        <v>106</v>
      </c>
      <c r="H7" s="3">
        <v>7.0000000000000007E-2</v>
      </c>
      <c r="I7" s="32" t="s">
        <v>153</v>
      </c>
    </row>
    <row r="8" spans="1:9" x14ac:dyDescent="0.25">
      <c r="A8" s="2"/>
      <c r="B8" s="3" t="s">
        <v>223</v>
      </c>
      <c r="C8" s="45">
        <v>344</v>
      </c>
      <c r="D8" s="3">
        <f>D5+D6+D7</f>
        <v>11.2</v>
      </c>
      <c r="E8" s="3">
        <f>E5+E6+E7</f>
        <v>11.2</v>
      </c>
      <c r="F8" s="3">
        <f>F5+F6+F7</f>
        <v>42.3</v>
      </c>
      <c r="G8" s="3">
        <f>G5+G6+G7</f>
        <v>313</v>
      </c>
      <c r="H8" s="3">
        <f>H5+H6+H7</f>
        <v>0.87000000000000011</v>
      </c>
      <c r="I8" s="6"/>
    </row>
    <row r="9" spans="1:9" ht="29.25" x14ac:dyDescent="0.25">
      <c r="A9" s="29" t="s">
        <v>15</v>
      </c>
      <c r="B9" s="29" t="s">
        <v>85</v>
      </c>
      <c r="C9" s="3" t="s">
        <v>21</v>
      </c>
      <c r="D9" s="3">
        <v>4.0999999999999996</v>
      </c>
      <c r="E9" s="3">
        <v>4.2</v>
      </c>
      <c r="F9" s="3">
        <v>10</v>
      </c>
      <c r="G9" s="3">
        <v>96</v>
      </c>
      <c r="H9" s="3">
        <v>0.42</v>
      </c>
      <c r="I9" s="3" t="s">
        <v>86</v>
      </c>
    </row>
    <row r="10" spans="1:9" ht="15.75" customHeight="1" x14ac:dyDescent="0.25">
      <c r="A10" s="3" t="s">
        <v>14</v>
      </c>
      <c r="B10" s="29" t="s">
        <v>122</v>
      </c>
      <c r="C10" s="3">
        <v>40</v>
      </c>
      <c r="D10" s="3">
        <v>0.6</v>
      </c>
      <c r="E10" s="3">
        <v>1.8</v>
      </c>
      <c r="F10" s="3">
        <v>4.4000000000000004</v>
      </c>
      <c r="G10" s="3">
        <v>36</v>
      </c>
      <c r="H10" s="3">
        <v>5.48</v>
      </c>
      <c r="I10" s="3" t="s">
        <v>123</v>
      </c>
    </row>
    <row r="11" spans="1:9" ht="32.25" customHeight="1" x14ac:dyDescent="0.25">
      <c r="A11" s="3"/>
      <c r="B11" s="29" t="s">
        <v>124</v>
      </c>
      <c r="C11" s="3" t="s">
        <v>125</v>
      </c>
      <c r="D11" s="3">
        <v>3.2</v>
      </c>
      <c r="E11" s="3">
        <v>4.5999999999999996</v>
      </c>
      <c r="F11" s="3">
        <v>16.8</v>
      </c>
      <c r="G11" s="3">
        <v>123</v>
      </c>
      <c r="H11" s="3">
        <v>3.64</v>
      </c>
      <c r="I11" s="3" t="s">
        <v>126</v>
      </c>
    </row>
    <row r="12" spans="1:9" ht="27" customHeight="1" x14ac:dyDescent="0.25">
      <c r="A12" s="2"/>
      <c r="B12" s="29" t="s">
        <v>234</v>
      </c>
      <c r="C12" s="3">
        <v>50</v>
      </c>
      <c r="D12" s="3">
        <v>10.1</v>
      </c>
      <c r="E12" s="3">
        <v>7</v>
      </c>
      <c r="F12" s="3">
        <v>6.8</v>
      </c>
      <c r="G12" s="3">
        <v>131</v>
      </c>
      <c r="H12" s="3">
        <v>6.19</v>
      </c>
      <c r="I12" s="3" t="s">
        <v>127</v>
      </c>
    </row>
    <row r="13" spans="1:9" ht="29.25" x14ac:dyDescent="0.25">
      <c r="A13" s="2"/>
      <c r="B13" s="29" t="s">
        <v>252</v>
      </c>
      <c r="C13" s="3" t="s">
        <v>79</v>
      </c>
      <c r="D13" s="3">
        <v>4.9000000000000004</v>
      </c>
      <c r="E13" s="3">
        <v>3.7</v>
      </c>
      <c r="F13" s="3">
        <v>30.9</v>
      </c>
      <c r="G13" s="3">
        <v>179</v>
      </c>
      <c r="H13" s="3">
        <v>8.48</v>
      </c>
      <c r="I13" s="3" t="s">
        <v>128</v>
      </c>
    </row>
    <row r="14" spans="1:9" ht="33" customHeight="1" x14ac:dyDescent="0.25">
      <c r="A14" s="2"/>
      <c r="B14" s="29" t="s">
        <v>219</v>
      </c>
      <c r="C14" s="3">
        <v>150</v>
      </c>
      <c r="D14" s="3">
        <v>0.1</v>
      </c>
      <c r="E14" s="3">
        <v>0.1</v>
      </c>
      <c r="F14" s="3">
        <v>11.8</v>
      </c>
      <c r="G14" s="3">
        <v>47</v>
      </c>
      <c r="H14" s="3">
        <v>1.2</v>
      </c>
      <c r="I14" s="3" t="s">
        <v>104</v>
      </c>
    </row>
    <row r="15" spans="1:9" x14ac:dyDescent="0.25">
      <c r="A15" s="2"/>
      <c r="B15" s="3" t="s">
        <v>238</v>
      </c>
      <c r="C15" s="3">
        <v>30</v>
      </c>
      <c r="D15" s="3">
        <v>1.98</v>
      </c>
      <c r="E15" s="3">
        <v>0.36</v>
      </c>
      <c r="F15" s="3">
        <v>10.02</v>
      </c>
      <c r="G15" s="3">
        <v>52</v>
      </c>
      <c r="H15" s="3">
        <v>0</v>
      </c>
      <c r="I15" s="3" t="s">
        <v>239</v>
      </c>
    </row>
    <row r="16" spans="1:9" x14ac:dyDescent="0.25">
      <c r="A16" s="2"/>
      <c r="B16" s="3" t="s">
        <v>11</v>
      </c>
      <c r="C16" s="3">
        <v>30</v>
      </c>
      <c r="D16" s="3">
        <v>2.37</v>
      </c>
      <c r="E16" s="3">
        <v>0.3</v>
      </c>
      <c r="F16" s="3">
        <v>14.49</v>
      </c>
      <c r="G16" s="3">
        <v>71</v>
      </c>
      <c r="H16" s="3">
        <v>0</v>
      </c>
      <c r="I16" s="3" t="s">
        <v>239</v>
      </c>
    </row>
    <row r="17" spans="1:9" x14ac:dyDescent="0.25">
      <c r="A17" s="2"/>
      <c r="B17" s="3" t="s">
        <v>223</v>
      </c>
      <c r="C17" s="3">
        <v>619</v>
      </c>
      <c r="D17" s="3">
        <f>D10+D11+D12+D13+D14+D15+D16</f>
        <v>23.250000000000004</v>
      </c>
      <c r="E17" s="3">
        <f>E10+E11+E12+E13+E14+E15+E16</f>
        <v>17.86</v>
      </c>
      <c r="F17" s="3">
        <f>F10+F11+F12+F13+F14+F15+F16</f>
        <v>95.21</v>
      </c>
      <c r="G17" s="3">
        <f>G10+G11+G12+G13+G14+G15+G16</f>
        <v>639</v>
      </c>
      <c r="H17" s="3">
        <f>H10+H11+H12+H13+H14+H15+H16</f>
        <v>24.990000000000002</v>
      </c>
      <c r="I17" s="3"/>
    </row>
    <row r="18" spans="1:9" ht="27" customHeight="1" x14ac:dyDescent="0.25">
      <c r="A18" s="29" t="s">
        <v>72</v>
      </c>
      <c r="B18" s="29" t="s">
        <v>235</v>
      </c>
      <c r="C18" s="3">
        <v>150</v>
      </c>
      <c r="D18" s="3">
        <v>3.3</v>
      </c>
      <c r="E18" s="3">
        <v>3.1</v>
      </c>
      <c r="F18" s="3">
        <v>11.9</v>
      </c>
      <c r="G18" s="3">
        <v>89</v>
      </c>
      <c r="H18" s="3">
        <v>0.39</v>
      </c>
      <c r="I18" s="3" t="s">
        <v>203</v>
      </c>
    </row>
    <row r="19" spans="1:9" x14ac:dyDescent="0.25">
      <c r="A19" s="29"/>
      <c r="B19" s="29" t="s">
        <v>129</v>
      </c>
      <c r="C19" s="3">
        <v>50</v>
      </c>
      <c r="D19" s="3">
        <v>5.6</v>
      </c>
      <c r="E19" s="3">
        <v>5.6</v>
      </c>
      <c r="F19" s="3">
        <v>11.9</v>
      </c>
      <c r="G19" s="3">
        <v>121</v>
      </c>
      <c r="H19" s="3">
        <v>1.39</v>
      </c>
      <c r="I19" s="3" t="s">
        <v>130</v>
      </c>
    </row>
    <row r="20" spans="1:9" x14ac:dyDescent="0.25">
      <c r="A20" s="3"/>
      <c r="B20" s="3" t="s">
        <v>94</v>
      </c>
      <c r="C20" s="3">
        <v>150</v>
      </c>
      <c r="D20" s="3">
        <v>1.1000000000000001</v>
      </c>
      <c r="E20" s="3">
        <v>1.1000000000000001</v>
      </c>
      <c r="F20" s="3">
        <v>6.2</v>
      </c>
      <c r="G20" s="3">
        <v>38</v>
      </c>
      <c r="H20" s="3">
        <v>0.19</v>
      </c>
      <c r="I20" s="3" t="s">
        <v>95</v>
      </c>
    </row>
    <row r="21" spans="1:9" x14ac:dyDescent="0.25">
      <c r="A21" s="2"/>
      <c r="B21" s="3" t="s">
        <v>115</v>
      </c>
      <c r="C21" s="3">
        <v>100</v>
      </c>
      <c r="D21" s="3">
        <v>0.4</v>
      </c>
      <c r="E21" s="3">
        <v>0.3</v>
      </c>
      <c r="F21" s="3">
        <v>10.3</v>
      </c>
      <c r="G21" s="3">
        <v>47</v>
      </c>
      <c r="H21" s="3">
        <v>5</v>
      </c>
      <c r="I21" s="3" t="s">
        <v>64</v>
      </c>
    </row>
    <row r="22" spans="1:9" x14ac:dyDescent="0.25">
      <c r="A22" s="3"/>
      <c r="B22" s="3" t="s">
        <v>11</v>
      </c>
      <c r="C22" s="3">
        <v>15</v>
      </c>
      <c r="D22" s="3">
        <v>1.19</v>
      </c>
      <c r="E22" s="3">
        <v>0.15</v>
      </c>
      <c r="F22" s="3">
        <v>7.25</v>
      </c>
      <c r="G22" s="3">
        <v>35</v>
      </c>
      <c r="H22" s="3">
        <v>0</v>
      </c>
      <c r="I22" s="3" t="s">
        <v>239</v>
      </c>
    </row>
    <row r="23" spans="1:9" x14ac:dyDescent="0.25">
      <c r="A23" s="2"/>
      <c r="B23" s="3" t="s">
        <v>17</v>
      </c>
      <c r="C23" s="3">
        <v>4</v>
      </c>
      <c r="D23" s="3"/>
      <c r="E23" s="3"/>
      <c r="F23" s="3"/>
      <c r="G23" s="3"/>
      <c r="H23" s="3"/>
      <c r="I23" s="3"/>
    </row>
    <row r="24" spans="1:9" x14ac:dyDescent="0.25">
      <c r="A24" s="2"/>
      <c r="B24" s="3" t="s">
        <v>223</v>
      </c>
      <c r="C24" s="3">
        <v>465</v>
      </c>
      <c r="D24" s="3">
        <f>D18+D19+D20+D21+D22</f>
        <v>11.589999999999998</v>
      </c>
      <c r="E24" s="3">
        <f>E18+E19+E20+E21+E22</f>
        <v>10.25</v>
      </c>
      <c r="F24" s="3">
        <f>F18+F19+F20+F21+F22</f>
        <v>47.55</v>
      </c>
      <c r="G24" s="3">
        <f>G18+G19+G20+G21+G22</f>
        <v>330</v>
      </c>
      <c r="H24" s="3">
        <f>H18+H19+H20+H21+H22</f>
        <v>6.97</v>
      </c>
      <c r="I24" s="3"/>
    </row>
    <row r="25" spans="1:9" x14ac:dyDescent="0.25">
      <c r="A25" s="2"/>
      <c r="B25" s="3" t="s">
        <v>59</v>
      </c>
      <c r="C25" s="3">
        <v>1583</v>
      </c>
      <c r="D25" s="3">
        <f>D8+D9+D17+D24</f>
        <v>50.14</v>
      </c>
      <c r="E25" s="3">
        <f>E8+E9+E17+E24</f>
        <v>43.51</v>
      </c>
      <c r="F25" s="3">
        <f>F8+F9+F17+F24</f>
        <v>195.06</v>
      </c>
      <c r="G25" s="3">
        <f>G8+G9+G17+G24</f>
        <v>1378</v>
      </c>
      <c r="H25" s="3">
        <f>H8+H9+H17+H24</f>
        <v>33.25</v>
      </c>
      <c r="I25" s="2"/>
    </row>
  </sheetData>
  <mergeCells count="7">
    <mergeCell ref="I1:I2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B2:P36"/>
  <sheetViews>
    <sheetView topLeftCell="A16" workbookViewId="0">
      <selection activeCell="S32" sqref="S32"/>
    </sheetView>
  </sheetViews>
  <sheetFormatPr defaultRowHeight="15" x14ac:dyDescent="0.25"/>
  <cols>
    <col min="2" max="2" width="16.85546875" customWidth="1"/>
    <col min="3" max="3" width="8.5703125" customWidth="1"/>
    <col min="4" max="4" width="7.5703125" customWidth="1"/>
    <col min="5" max="6" width="7.7109375" customWidth="1"/>
    <col min="7" max="7" width="6.85546875" customWidth="1"/>
    <col min="8" max="8" width="6.42578125" customWidth="1"/>
    <col min="9" max="9" width="7.140625" customWidth="1"/>
    <col min="10" max="10" width="6.5703125" customWidth="1"/>
    <col min="11" max="11" width="7" customWidth="1"/>
    <col min="12" max="12" width="7.42578125" customWidth="1"/>
    <col min="13" max="13" width="6.5703125" customWidth="1"/>
    <col min="14" max="14" width="8.28515625" customWidth="1"/>
    <col min="15" max="15" width="8.140625" customWidth="1"/>
    <col min="16" max="16" width="9.140625" customWidth="1"/>
  </cols>
  <sheetData>
    <row r="2" spans="2:16" ht="15" customHeight="1" x14ac:dyDescent="0.25">
      <c r="B2" s="1"/>
      <c r="C2" s="1"/>
      <c r="D2" s="39" t="s">
        <v>22</v>
      </c>
      <c r="E2" s="39"/>
      <c r="F2" s="39"/>
      <c r="G2" s="39"/>
      <c r="H2" s="39"/>
      <c r="I2" s="39"/>
      <c r="J2" s="39"/>
      <c r="K2" s="39"/>
      <c r="L2" s="39"/>
      <c r="M2" s="1"/>
      <c r="N2" s="1"/>
      <c r="O2" s="1"/>
      <c r="P2" s="1"/>
    </row>
    <row r="3" spans="2:16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72" x14ac:dyDescent="0.25">
      <c r="B4" s="36" t="s">
        <v>23</v>
      </c>
      <c r="C4" s="3" t="s">
        <v>24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6" t="s">
        <v>25</v>
      </c>
      <c r="O4" s="36" t="s">
        <v>26</v>
      </c>
      <c r="P4" s="36" t="s">
        <v>27</v>
      </c>
    </row>
    <row r="5" spans="2:16" ht="45" x14ac:dyDescent="0.25">
      <c r="B5" s="38" t="s">
        <v>28</v>
      </c>
      <c r="C5" s="3">
        <v>370.5</v>
      </c>
      <c r="D5" s="2" t="e">
        <f>'1 день'!#REF!+'1 день'!#REF!</f>
        <v>#REF!</v>
      </c>
      <c r="E5" s="2" t="e">
        <f>'2 день'!#REF!+'2 день'!#REF!+'2 день'!#REF!+'2 день'!#REF!+'2 день'!#REF!</f>
        <v>#REF!</v>
      </c>
      <c r="F5" s="2" t="e">
        <f>'3 день'!#REF!+'3 день'!#REF!+'3 день'!#REF!+'3 день'!#REF!+'3 день'!#REF!</f>
        <v>#REF!</v>
      </c>
      <c r="G5" s="2" t="e">
        <f>'4 день'!#REF!+'4 день'!#REF!+'4 день'!#REF!+'4 день'!#REF!</f>
        <v>#REF!</v>
      </c>
      <c r="H5" s="2" t="e">
        <f>'5 день '!#REF!+'5 день '!#REF!+'5 день '!#REF!+'5 день '!#REF!</f>
        <v>#REF!</v>
      </c>
      <c r="I5" s="2" t="e">
        <f>'6 день'!#REF!+'6 день'!#REF!</f>
        <v>#REF!</v>
      </c>
      <c r="J5" s="2" t="e">
        <f>'7 день'!#REF!+'7 день'!#REF!+'7 день'!#REF!+'7 день'!#REF!</f>
        <v>#REF!</v>
      </c>
      <c r="K5" s="2" t="e">
        <f>'8 день'!#REF!+'8 день'!#REF!+'8 день'!C9+'8 день'!#REF!+'8 день'!#REF!+'8 день'!#REF!</f>
        <v>#REF!</v>
      </c>
      <c r="L5" s="2" t="e">
        <f>'9 день'!#REF!+'9 день'!#REF!+'9 день'!#REF!+'9 день'!#REF!+'9 день'!#REF!</f>
        <v>#REF!</v>
      </c>
      <c r="M5" s="2" t="e">
        <f>'10 день'!#REF!+'10 день'!#REF!+'10 день'!#REF!+'10 день'!#REF!+'10 день'!#REF!</f>
        <v>#REF!</v>
      </c>
      <c r="N5" s="3" t="e">
        <f>D5+E5+F5+G5+H5+I5+J5+K5+L5+M5</f>
        <v>#REF!</v>
      </c>
      <c r="O5" s="3" t="e">
        <f>N5/10</f>
        <v>#REF!</v>
      </c>
      <c r="P5" s="3" t="e">
        <f>O5-C5</f>
        <v>#REF!</v>
      </c>
    </row>
    <row r="6" spans="2:16" x14ac:dyDescent="0.25">
      <c r="B6" s="2" t="s">
        <v>29</v>
      </c>
      <c r="C6" s="3">
        <v>28.5</v>
      </c>
      <c r="D6" s="2">
        <v>0</v>
      </c>
      <c r="E6" s="2">
        <v>0</v>
      </c>
      <c r="F6" s="2">
        <v>0</v>
      </c>
      <c r="G6" s="2" t="e">
        <f>'4 день'!#REF!</f>
        <v>#REF!</v>
      </c>
      <c r="H6" s="2">
        <v>0</v>
      </c>
      <c r="I6" s="2">
        <v>0</v>
      </c>
      <c r="J6" s="2" t="e">
        <f>'7 день'!#REF!</f>
        <v>#REF!</v>
      </c>
      <c r="K6" s="2">
        <v>0</v>
      </c>
      <c r="L6" s="2" t="e">
        <f>'9 день'!#REF!</f>
        <v>#REF!</v>
      </c>
      <c r="M6" s="2">
        <v>0</v>
      </c>
      <c r="N6" s="3" t="e">
        <f t="shared" ref="N6:N36" si="0">D6+E6+F6+G6+H6+I6+J6+K6+L6+M6</f>
        <v>#REF!</v>
      </c>
      <c r="O6" s="3" t="e">
        <f t="shared" ref="O6:O36" si="1">N6/10</f>
        <v>#REF!</v>
      </c>
      <c r="P6" s="3" t="e">
        <f t="shared" ref="P6:P36" si="2">O6-C6</f>
        <v>#REF!</v>
      </c>
    </row>
    <row r="7" spans="2:16" x14ac:dyDescent="0.25">
      <c r="B7" s="2" t="s">
        <v>30</v>
      </c>
      <c r="C7" s="3">
        <v>8.5</v>
      </c>
      <c r="D7" s="2" t="e">
        <f>'1 день'!#REF!</f>
        <v>#REF!</v>
      </c>
      <c r="E7" s="2" t="e">
        <f>'2 день'!#REF!</f>
        <v>#REF!</v>
      </c>
      <c r="F7" s="2">
        <v>0</v>
      </c>
      <c r="G7" s="2" t="e">
        <f>'4 день'!#REF!+'4 день'!#REF!</f>
        <v>#REF!</v>
      </c>
      <c r="H7" s="2">
        <v>0</v>
      </c>
      <c r="I7" s="2">
        <v>0</v>
      </c>
      <c r="J7" s="2" t="e">
        <f>'7 день'!#REF!</f>
        <v>#REF!</v>
      </c>
      <c r="K7" s="2">
        <v>0</v>
      </c>
      <c r="L7" s="2" t="e">
        <f>'9 день'!#REF!</f>
        <v>#REF!</v>
      </c>
      <c r="M7" s="2">
        <v>0</v>
      </c>
      <c r="N7" s="3" t="e">
        <f t="shared" si="0"/>
        <v>#REF!</v>
      </c>
      <c r="O7" s="3" t="e">
        <f t="shared" si="1"/>
        <v>#REF!</v>
      </c>
      <c r="P7" s="3" t="e">
        <f t="shared" si="2"/>
        <v>#REF!</v>
      </c>
    </row>
    <row r="8" spans="2:16" x14ac:dyDescent="0.25">
      <c r="B8" s="2" t="s">
        <v>31</v>
      </c>
      <c r="C8" s="3">
        <v>3.8</v>
      </c>
      <c r="D8" s="2">
        <v>0</v>
      </c>
      <c r="E8" s="2" t="e">
        <f>'2 день'!#REF!</f>
        <v>#REF!</v>
      </c>
      <c r="F8" s="2">
        <v>0</v>
      </c>
      <c r="G8" s="2">
        <v>0</v>
      </c>
      <c r="H8" s="2" t="e">
        <f>'5 день '!#REF!</f>
        <v>#REF!</v>
      </c>
      <c r="I8" s="2">
        <v>0</v>
      </c>
      <c r="J8" s="2">
        <v>0</v>
      </c>
      <c r="K8" s="2" t="e">
        <f>'8 день'!#REF!</f>
        <v>#REF!</v>
      </c>
      <c r="L8" s="2">
        <v>0</v>
      </c>
      <c r="M8" s="2" t="e">
        <f>'10 день'!#REF!</f>
        <v>#REF!</v>
      </c>
      <c r="N8" s="3" t="e">
        <f t="shared" si="0"/>
        <v>#REF!</v>
      </c>
      <c r="O8" s="3" t="e">
        <f t="shared" si="1"/>
        <v>#REF!</v>
      </c>
      <c r="P8" s="3" t="e">
        <f t="shared" si="2"/>
        <v>#REF!</v>
      </c>
    </row>
    <row r="9" spans="2:16" x14ac:dyDescent="0.25">
      <c r="B9" s="2" t="s">
        <v>32</v>
      </c>
      <c r="C9" s="3">
        <v>47.5</v>
      </c>
      <c r="D9" s="2" t="e">
        <f>'1 день'!#REF!</f>
        <v>#REF!</v>
      </c>
      <c r="E9" s="2">
        <v>0</v>
      </c>
      <c r="F9" s="2" t="e">
        <f>'3 день'!#REF!</f>
        <v>#REF!</v>
      </c>
      <c r="G9" s="2" t="e">
        <f>'4 день'!#REF!</f>
        <v>#REF!</v>
      </c>
      <c r="H9" s="2" t="e">
        <f>'5 день '!#REF!</f>
        <v>#REF!</v>
      </c>
      <c r="I9" s="2" t="e">
        <f>'6 день'!#REF!</f>
        <v>#REF!</v>
      </c>
      <c r="J9" s="2" t="e">
        <f>'7 день'!#REF!</f>
        <v>#REF!</v>
      </c>
      <c r="K9" s="2" t="e">
        <f>'8 день'!#REF!</f>
        <v>#REF!</v>
      </c>
      <c r="L9" s="2" t="e">
        <f>'9 день'!#REF!</f>
        <v>#REF!</v>
      </c>
      <c r="M9" s="2" t="e">
        <f>'10 день'!#REF!</f>
        <v>#REF!</v>
      </c>
      <c r="N9" s="3" t="e">
        <f t="shared" si="0"/>
        <v>#REF!</v>
      </c>
      <c r="O9" s="3" t="e">
        <f t="shared" si="1"/>
        <v>#REF!</v>
      </c>
      <c r="P9" s="3" t="e">
        <f t="shared" si="2"/>
        <v>#REF!</v>
      </c>
    </row>
    <row r="10" spans="2:16" x14ac:dyDescent="0.25">
      <c r="B10" s="2" t="s">
        <v>33</v>
      </c>
      <c r="C10" s="3">
        <v>19</v>
      </c>
      <c r="D10" s="2">
        <v>0</v>
      </c>
      <c r="E10" s="2" t="e">
        <f>'2 день'!#REF!</f>
        <v>#REF!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 t="e">
        <f>'8 день'!#REF!</f>
        <v>#REF!</v>
      </c>
      <c r="L10" s="2" t="e">
        <f>'9 день'!#REF!</f>
        <v>#REF!</v>
      </c>
      <c r="M10" s="2">
        <v>0</v>
      </c>
      <c r="N10" s="3" t="e">
        <f t="shared" si="0"/>
        <v>#REF!</v>
      </c>
      <c r="O10" s="3" t="e">
        <f t="shared" si="1"/>
        <v>#REF!</v>
      </c>
      <c r="P10" s="3" t="e">
        <f t="shared" si="2"/>
        <v>#REF!</v>
      </c>
    </row>
    <row r="11" spans="2:16" x14ac:dyDescent="0.25">
      <c r="B11" s="2" t="s">
        <v>34</v>
      </c>
      <c r="C11" s="3">
        <v>30.4</v>
      </c>
      <c r="D11" s="2">
        <v>0</v>
      </c>
      <c r="E11" s="2">
        <v>0</v>
      </c>
      <c r="F11" s="2" t="e">
        <f>'3 день'!#REF!</f>
        <v>#REF!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 t="e">
        <f>'9 день'!#REF!</f>
        <v>#REF!</v>
      </c>
      <c r="M11" s="2">
        <v>0</v>
      </c>
      <c r="N11" s="3" t="e">
        <f t="shared" si="0"/>
        <v>#REF!</v>
      </c>
      <c r="O11" s="3" t="e">
        <f t="shared" si="1"/>
        <v>#REF!</v>
      </c>
      <c r="P11" s="3" t="e">
        <f t="shared" si="2"/>
        <v>#REF!</v>
      </c>
    </row>
    <row r="12" spans="2:16" ht="30" x14ac:dyDescent="0.25">
      <c r="B12" s="38" t="s">
        <v>35</v>
      </c>
      <c r="C12" s="3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3">
        <f t="shared" si="0"/>
        <v>0</v>
      </c>
      <c r="O12" s="3">
        <f t="shared" si="1"/>
        <v>0</v>
      </c>
      <c r="P12" s="3">
        <f t="shared" si="2"/>
        <v>0</v>
      </c>
    </row>
    <row r="13" spans="2:16" x14ac:dyDescent="0.25">
      <c r="B13" s="2" t="s">
        <v>36</v>
      </c>
      <c r="C13" s="3">
        <v>19</v>
      </c>
      <c r="D13" s="2" t="e">
        <f>'1 день'!C9+'1 день'!#REF!</f>
        <v>#REF!</v>
      </c>
      <c r="E13" s="2" t="e">
        <f>'2 день'!#REF!+'2 день'!#REF!</f>
        <v>#REF!</v>
      </c>
      <c r="F13" s="2" t="e">
        <f>'3 день'!#REF!</f>
        <v>#REF!</v>
      </c>
      <c r="G13" s="2" t="e">
        <f>'4 день'!#REF!+'4 день'!#REF!</f>
        <v>#REF!</v>
      </c>
      <c r="H13" s="2" t="e">
        <f>'5 день '!#REF!+'5 день '!#REF!</f>
        <v>#REF!</v>
      </c>
      <c r="I13" s="2">
        <v>0</v>
      </c>
      <c r="J13" s="2" t="e">
        <f>'7 день'!#REF!</f>
        <v>#REF!</v>
      </c>
      <c r="K13" s="2" t="e">
        <f>'8 день'!#REF!+'8 день'!#REF!</f>
        <v>#REF!</v>
      </c>
      <c r="L13" s="2" t="e">
        <f>'9 день'!#REF!+'9 день'!#REF!+'9 день'!#REF!</f>
        <v>#REF!</v>
      </c>
      <c r="M13" s="2" t="e">
        <f>'10 день'!#REF!+'10 день'!#REF!</f>
        <v>#REF!</v>
      </c>
      <c r="N13" s="3" t="e">
        <f t="shared" si="0"/>
        <v>#REF!</v>
      </c>
      <c r="O13" s="3" t="e">
        <f t="shared" si="1"/>
        <v>#REF!</v>
      </c>
      <c r="P13" s="3" t="e">
        <f t="shared" si="2"/>
        <v>#REF!</v>
      </c>
    </row>
    <row r="14" spans="2:16" x14ac:dyDescent="0.25">
      <c r="B14" s="2" t="s">
        <v>37</v>
      </c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3">
        <f t="shared" si="0"/>
        <v>0</v>
      </c>
      <c r="O14" s="3">
        <f t="shared" si="1"/>
        <v>0</v>
      </c>
      <c r="P14" s="3">
        <f t="shared" si="2"/>
        <v>0</v>
      </c>
    </row>
    <row r="15" spans="2:16" x14ac:dyDescent="0.25">
      <c r="B15" s="2" t="s">
        <v>53</v>
      </c>
      <c r="C15" s="3" t="s">
        <v>253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3">
        <f t="shared" si="0"/>
        <v>0</v>
      </c>
      <c r="O15" s="3">
        <f t="shared" si="1"/>
        <v>0</v>
      </c>
      <c r="P15" s="3" t="e">
        <f t="shared" si="2"/>
        <v>#VALUE!</v>
      </c>
    </row>
    <row r="16" spans="2:16" x14ac:dyDescent="0.25">
      <c r="B16" s="2" t="s">
        <v>55</v>
      </c>
      <c r="C16" s="3">
        <v>114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3">
        <f t="shared" si="0"/>
        <v>0</v>
      </c>
      <c r="O16" s="3">
        <f t="shared" si="1"/>
        <v>0</v>
      </c>
      <c r="P16" s="3">
        <f t="shared" si="2"/>
        <v>-114</v>
      </c>
    </row>
    <row r="17" spans="2:16" x14ac:dyDescent="0.25">
      <c r="B17" s="2" t="s">
        <v>54</v>
      </c>
      <c r="C17" s="3">
        <v>114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3">
        <f t="shared" si="0"/>
        <v>0</v>
      </c>
      <c r="O17" s="3">
        <f t="shared" si="1"/>
        <v>0</v>
      </c>
      <c r="P17" s="3">
        <f t="shared" si="2"/>
        <v>-114</v>
      </c>
    </row>
    <row r="18" spans="2:16" x14ac:dyDescent="0.25">
      <c r="B18" s="2" t="s">
        <v>56</v>
      </c>
      <c r="C18" s="3">
        <v>114</v>
      </c>
      <c r="D18" s="2" t="e">
        <f>'1 день'!#REF!</f>
        <v>#REF!</v>
      </c>
      <c r="E18" s="2" t="e">
        <f>'2 день'!#REF!+'2 день'!#REF!</f>
        <v>#REF!</v>
      </c>
      <c r="F18" s="2" t="e">
        <f>'3 день'!#REF!+'3 день'!#REF!</f>
        <v>#REF!</v>
      </c>
      <c r="G18" s="2" t="e">
        <f>'4 день'!#REF!</f>
        <v>#REF!</v>
      </c>
      <c r="H18" s="2" t="e">
        <f>'5 день '!#REF!+'5 день '!#REF!</f>
        <v>#REF!</v>
      </c>
      <c r="I18" s="2" t="e">
        <f>'6 день'!#REF!</f>
        <v>#REF!</v>
      </c>
      <c r="J18" s="2" t="e">
        <f>'7 день'!#REF!+'7 день'!#REF!</f>
        <v>#REF!</v>
      </c>
      <c r="K18" s="2" t="e">
        <f>'8 день'!#REF!+'8 день'!#REF!</f>
        <v>#REF!</v>
      </c>
      <c r="L18" s="2" t="e">
        <f>'9 день'!#REF!+'9 день'!#REF!+'9 день'!#REF!</f>
        <v>#REF!</v>
      </c>
      <c r="M18" s="2" t="e">
        <f>'10 день'!#REF!</f>
        <v>#REF!</v>
      </c>
      <c r="N18" s="3" t="e">
        <f t="shared" si="0"/>
        <v>#REF!</v>
      </c>
      <c r="O18" s="3" t="e">
        <f t="shared" si="1"/>
        <v>#REF!</v>
      </c>
      <c r="P18" s="3" t="e">
        <f t="shared" si="2"/>
        <v>#REF!</v>
      </c>
    </row>
    <row r="19" spans="2:16" x14ac:dyDescent="0.25">
      <c r="B19" s="2" t="s">
        <v>38</v>
      </c>
      <c r="C19" s="3">
        <v>195</v>
      </c>
      <c r="D19" s="2" t="e">
        <f>'1 день'!#REF!+'1 день'!#REF!+'1 день'!#REF!+'1 день'!#REF!+'1 день'!#REF!+'1 день'!#REF!+'1 день'!#REF!+'1 день'!#REF!</f>
        <v>#REF!</v>
      </c>
      <c r="E19" s="2" t="e">
        <f>'2 день'!#REF!+'2 день'!#REF!+'2 день'!#REF!+'2 день'!#REF!+'2 день'!#REF!+'2 день'!#REF!+'2 день'!#REF!+'2 день'!C20</f>
        <v>#REF!</v>
      </c>
      <c r="F19" s="2" t="e">
        <f>'3 день'!#REF!+'3 день'!#REF!+'3 день'!#REF!+'3 день'!#REF!+'3 день'!#REF!+'3 день'!#REF!+'3 день'!#REF!+'3 день'!#REF!+'3 день'!#REF!</f>
        <v>#REF!</v>
      </c>
      <c r="G19" s="2" t="e">
        <f>'4 день'!#REF!+'4 день'!#REF!+'4 день'!#REF!+'4 день'!#REF!+'4 день'!#REF!+'4 день'!#REF!+'4 день'!#REF!+'4 день'!#REF!+'4 день'!#REF!</f>
        <v>#REF!</v>
      </c>
      <c r="H19" s="2" t="e">
        <f>'5 день '!#REF!+'5 день '!#REF!+'5 день '!#REF!+'5 день '!#REF!+'5 день '!#REF!+'5 день '!#REF!+'5 день '!#REF!+'5 день '!#REF!+'5 день '!#REF!+'5 день '!#REF!+'5 день '!#REF!+'5 день '!#REF!</f>
        <v>#REF!</v>
      </c>
      <c r="I19" s="2" t="e">
        <f>'6 день'!#REF!+'6 день'!#REF!+'6 день'!#REF!+'6 день'!#REF!+'6 день'!#REF!+'6 день'!#REF!+'6 день'!#REF!+'6 день'!#REF!+'6 день'!#REF!+'6 день'!#REF!</f>
        <v>#REF!</v>
      </c>
      <c r="J19" s="2" t="e">
        <f>'7 день'!#REF!+'7 день'!#REF!+'7 день'!#REF!+'7 день'!#REF!+'7 день'!#REF!+'7 день'!#REF!+'7 день'!#REF!+'7 день'!#REF!</f>
        <v>#REF!</v>
      </c>
      <c r="K19" s="2" t="e">
        <f>'8 день'!#REF!+'8 день'!#REF!+'8 день'!#REF!+'8 день'!#REF!+'8 день'!#REF!+'8 день'!#REF!+'8 день'!#REF!</f>
        <v>#REF!</v>
      </c>
      <c r="L19" s="2" t="e">
        <f>'9 день'!C10+'9 день'!#REF!+'9 день'!#REF!+'9 день'!#REF!+'9 день'!#REF!+'9 день'!#REF!+'9 день'!#REF!+'9 день'!#REF!+'9 день'!#REF!+'9 день'!C20</f>
        <v>#REF!</v>
      </c>
      <c r="M19" s="2" t="e">
        <f>'10 день'!#REF!+'10 день'!#REF!+'10 день'!#REF!+'10 день'!#REF!+'10 день'!#REF!</f>
        <v>#REF!</v>
      </c>
      <c r="N19" s="3" t="e">
        <f t="shared" si="0"/>
        <v>#REF!</v>
      </c>
      <c r="O19" s="3" t="e">
        <f t="shared" si="1"/>
        <v>#REF!</v>
      </c>
      <c r="P19" s="3" t="e">
        <f t="shared" si="2"/>
        <v>#REF!</v>
      </c>
    </row>
    <row r="20" spans="2:16" x14ac:dyDescent="0.25">
      <c r="B20" s="2" t="s">
        <v>39</v>
      </c>
      <c r="C20" s="3">
        <v>90</v>
      </c>
      <c r="D20" s="2" t="e">
        <f>'1 день'!#REF!</f>
        <v>#REF!</v>
      </c>
      <c r="E20" s="2">
        <v>44</v>
      </c>
      <c r="F20" s="2" t="e">
        <f>'3 день'!#REF!</f>
        <v>#REF!</v>
      </c>
      <c r="G20" s="2" t="e">
        <f>'4 день'!#REF!+'4 день'!C22</f>
        <v>#REF!</v>
      </c>
      <c r="H20" s="2">
        <f>'5 день '!C11</f>
        <v>100</v>
      </c>
      <c r="I20" s="2">
        <v>0</v>
      </c>
      <c r="J20" s="2">
        <f>'7 день'!C19</f>
        <v>100</v>
      </c>
      <c r="K20" s="2" t="e">
        <f>'8 день'!#REF!+'8 день'!C20</f>
        <v>#REF!</v>
      </c>
      <c r="L20" s="2">
        <v>0</v>
      </c>
      <c r="M20" s="2" t="e">
        <f>'10 день'!#REF!+'10 день'!#REF!</f>
        <v>#REF!</v>
      </c>
      <c r="N20" s="3" t="e">
        <f t="shared" si="0"/>
        <v>#REF!</v>
      </c>
      <c r="O20" s="3" t="e">
        <f t="shared" si="1"/>
        <v>#REF!</v>
      </c>
      <c r="P20" s="3" t="e">
        <f t="shared" si="2"/>
        <v>#REF!</v>
      </c>
    </row>
    <row r="21" spans="2:16" x14ac:dyDescent="0.25">
      <c r="B21" s="2" t="s">
        <v>40</v>
      </c>
      <c r="C21" s="3">
        <v>8.5</v>
      </c>
      <c r="D21" s="2">
        <v>0</v>
      </c>
      <c r="E21" s="2">
        <v>0</v>
      </c>
      <c r="F21" s="2" t="e">
        <f>'3 день'!#REF!</f>
        <v>#REF!</v>
      </c>
      <c r="G21" s="2">
        <v>0</v>
      </c>
      <c r="H21" s="2">
        <v>0</v>
      </c>
      <c r="I21" s="2">
        <v>0</v>
      </c>
      <c r="J21" s="2" t="e">
        <f>'7 день'!#REF!</f>
        <v>#REF!</v>
      </c>
      <c r="K21" s="2">
        <v>0</v>
      </c>
      <c r="L21" s="2" t="e">
        <f>'9 день'!#REF!</f>
        <v>#REF!</v>
      </c>
      <c r="M21" s="2">
        <v>0</v>
      </c>
      <c r="N21" s="3" t="e">
        <f t="shared" si="0"/>
        <v>#REF!</v>
      </c>
      <c r="O21" s="3" t="e">
        <f t="shared" si="1"/>
        <v>#REF!</v>
      </c>
      <c r="P21" s="3" t="e">
        <f t="shared" si="2"/>
        <v>#REF!</v>
      </c>
    </row>
    <row r="22" spans="2:16" x14ac:dyDescent="0.25">
      <c r="B22" s="2" t="s">
        <v>41</v>
      </c>
      <c r="C22" s="3">
        <v>95</v>
      </c>
      <c r="D22" s="2">
        <f>'1 день'!C11</f>
        <v>150</v>
      </c>
      <c r="E22" s="2">
        <v>0</v>
      </c>
      <c r="F22" s="2">
        <v>0</v>
      </c>
      <c r="G22" s="2">
        <v>0</v>
      </c>
      <c r="H22" s="2">
        <v>0</v>
      </c>
      <c r="I22" s="2" t="e">
        <f>'6 день'!#REF!</f>
        <v>#REF!</v>
      </c>
      <c r="J22" s="2">
        <v>0</v>
      </c>
      <c r="K22" s="2">
        <v>0</v>
      </c>
      <c r="L22" s="2">
        <f>'9 день'!C9</f>
        <v>150</v>
      </c>
      <c r="M22" s="2">
        <v>0</v>
      </c>
      <c r="N22" s="3" t="e">
        <f t="shared" si="0"/>
        <v>#REF!</v>
      </c>
      <c r="O22" s="3" t="e">
        <f t="shared" si="1"/>
        <v>#REF!</v>
      </c>
      <c r="P22" s="3" t="e">
        <f t="shared" si="2"/>
        <v>#REF!</v>
      </c>
    </row>
    <row r="23" spans="2:16" x14ac:dyDescent="0.25">
      <c r="B23" s="38" t="s">
        <v>238</v>
      </c>
      <c r="C23" s="3">
        <v>38</v>
      </c>
      <c r="D23" s="2">
        <f>'1 день'!C17</f>
        <v>30</v>
      </c>
      <c r="E23" s="2">
        <f>'2 день'!C16</f>
        <v>30</v>
      </c>
      <c r="F23" s="2">
        <f>'3 день'!C16</f>
        <v>30</v>
      </c>
      <c r="G23" s="2">
        <f>'4 день'!C16</f>
        <v>30</v>
      </c>
      <c r="H23" s="2">
        <f>'5 день '!C17</f>
        <v>30</v>
      </c>
      <c r="I23" s="2">
        <f>'7 день'!C14</f>
        <v>30</v>
      </c>
      <c r="J23" s="2">
        <f>'7 день'!C14</f>
        <v>30</v>
      </c>
      <c r="K23" s="2">
        <f>'8 день'!C15</f>
        <v>30</v>
      </c>
      <c r="L23" s="2">
        <f>'9 день'!C15</f>
        <v>30</v>
      </c>
      <c r="M23" s="2">
        <f>'10 день'!C15</f>
        <v>30</v>
      </c>
      <c r="N23" s="3">
        <f t="shared" si="0"/>
        <v>300</v>
      </c>
      <c r="O23" s="3">
        <f t="shared" si="1"/>
        <v>30</v>
      </c>
      <c r="P23" s="3">
        <f t="shared" si="2"/>
        <v>-8</v>
      </c>
    </row>
    <row r="24" spans="2:16" x14ac:dyDescent="0.25">
      <c r="B24" s="38" t="s">
        <v>42</v>
      </c>
      <c r="C24" s="3">
        <v>57</v>
      </c>
      <c r="D24" s="2" t="e">
        <f>'1 день'!#REF!+'1 день'!C18+'1 день'!C22</f>
        <v>#REF!</v>
      </c>
      <c r="E24" s="2" t="e">
        <f>'2 день'!#REF!+'2 день'!C17+'2 день'!C22</f>
        <v>#REF!</v>
      </c>
      <c r="F24" s="2" t="e">
        <f>'3 день'!#REF!+'3 день'!C17+'3 день'!C23</f>
        <v>#REF!</v>
      </c>
      <c r="G24" s="2" t="e">
        <f>'4 день'!C17+'4 день'!#REF!+'4 день'!C21</f>
        <v>#REF!</v>
      </c>
      <c r="H24" s="2" t="e">
        <f>'5 день '!#REF!+'5 день '!C18+'5 день '!C23</f>
        <v>#REF!</v>
      </c>
      <c r="I24" s="2" t="e">
        <f>'6 день'!#REF!+'6 день'!#REF!+'6 день'!C16+'6 день'!C21</f>
        <v>#REF!</v>
      </c>
      <c r="J24" s="2" t="e">
        <f>'7 день'!#REF!+'7 день'!C15+'7 день'!C20</f>
        <v>#REF!</v>
      </c>
      <c r="K24" s="2" t="e">
        <f>'8 день'!#REF!+'8 день'!C16+'8 день'!C22</f>
        <v>#REF!</v>
      </c>
      <c r="L24" s="2" t="e">
        <f>'9 день'!#REF!+'9 день'!C16+'9 день'!C23</f>
        <v>#REF!</v>
      </c>
      <c r="M24" s="2" t="e">
        <f>'10 день'!C16+'10 день'!#REF!+'10 день'!C22</f>
        <v>#REF!</v>
      </c>
      <c r="N24" s="3" t="e">
        <f t="shared" si="0"/>
        <v>#REF!</v>
      </c>
      <c r="O24" s="3" t="e">
        <f t="shared" si="1"/>
        <v>#REF!</v>
      </c>
      <c r="P24" s="3" t="e">
        <f t="shared" si="2"/>
        <v>#REF!</v>
      </c>
    </row>
    <row r="25" spans="2:16" x14ac:dyDescent="0.25">
      <c r="B25" s="38" t="s">
        <v>43</v>
      </c>
      <c r="C25" s="3">
        <v>28.5</v>
      </c>
      <c r="D25" s="2" t="e">
        <f>'1 день'!#REF!+'1 день'!#REF!</f>
        <v>#REF!</v>
      </c>
      <c r="E25" s="2" t="e">
        <f>'2 день'!#REF!+'2 день'!#REF!+'2 день'!#REF!</f>
        <v>#REF!</v>
      </c>
      <c r="F25" s="2" t="e">
        <f>'3 день'!#REF!</f>
        <v>#REF!</v>
      </c>
      <c r="G25" s="2" t="e">
        <f>'4 день'!#REF!+'4 день'!#REF!+'4 день'!#REF!+'4 день'!#REF!</f>
        <v>#REF!</v>
      </c>
      <c r="H25" s="2" t="e">
        <f>'5 день '!#REF!+'5 день '!#REF!+'5 день '!#REF!</f>
        <v>#REF!</v>
      </c>
      <c r="I25" s="2" t="e">
        <f>'6 день'!#REF!</f>
        <v>#REF!</v>
      </c>
      <c r="J25" s="2" t="e">
        <f>'7 день'!#REF!</f>
        <v>#REF!</v>
      </c>
      <c r="K25" s="2" t="e">
        <f>'8 день'!#REF!+'8 день'!#REF!</f>
        <v>#REF!</v>
      </c>
      <c r="L25" s="2" t="e">
        <f>'9 день'!#REF!+'9 день'!#REF!</f>
        <v>#REF!</v>
      </c>
      <c r="M25" s="2" t="e">
        <f>'10 день'!#REF!+'10 день'!#REF!</f>
        <v>#REF!</v>
      </c>
      <c r="N25" s="3" t="e">
        <f t="shared" si="0"/>
        <v>#REF!</v>
      </c>
      <c r="O25" s="3" t="e">
        <f t="shared" si="1"/>
        <v>#REF!</v>
      </c>
      <c r="P25" s="3" t="e">
        <f t="shared" si="2"/>
        <v>#REF!</v>
      </c>
    </row>
    <row r="26" spans="2:16" ht="30" x14ac:dyDescent="0.25">
      <c r="B26" s="38" t="s">
        <v>44</v>
      </c>
      <c r="C26" s="3">
        <v>7.6</v>
      </c>
      <c r="D26" s="2" t="e">
        <f>'1 день'!#REF!</f>
        <v>#REF!</v>
      </c>
      <c r="E26" s="2">
        <v>0</v>
      </c>
      <c r="F26" s="2">
        <v>0</v>
      </c>
      <c r="G26" s="2">
        <v>0</v>
      </c>
      <c r="H26" s="2">
        <v>0</v>
      </c>
      <c r="I26" s="2" t="e">
        <f>'6 день'!#REF!</f>
        <v>#REF!</v>
      </c>
      <c r="J26" s="2">
        <v>0</v>
      </c>
      <c r="K26" s="2">
        <v>0</v>
      </c>
      <c r="L26" s="2">
        <v>0</v>
      </c>
      <c r="M26" s="2" t="e">
        <f>'10 день'!#REF!</f>
        <v>#REF!</v>
      </c>
      <c r="N26" s="3" t="e">
        <f t="shared" si="0"/>
        <v>#REF!</v>
      </c>
      <c r="O26" s="3" t="e">
        <f t="shared" si="1"/>
        <v>#REF!</v>
      </c>
      <c r="P26" s="3" t="e">
        <f t="shared" si="2"/>
        <v>#REF!</v>
      </c>
    </row>
    <row r="27" spans="2:16" x14ac:dyDescent="0.25">
      <c r="B27" s="38" t="s">
        <v>45</v>
      </c>
      <c r="C27" s="3">
        <v>23.7</v>
      </c>
      <c r="D27" s="2" t="e">
        <f>'1 день'!#REF!+'1 день'!#REF!</f>
        <v>#REF!</v>
      </c>
      <c r="E27" s="2" t="e">
        <f>'2 день'!#REF!</f>
        <v>#REF!</v>
      </c>
      <c r="F27" s="2" t="e">
        <f>'3 день'!#REF!</f>
        <v>#REF!</v>
      </c>
      <c r="G27" s="2" t="e">
        <f>'4 день'!#REF!</f>
        <v>#REF!</v>
      </c>
      <c r="H27" s="2" t="e">
        <f>'5 день '!#REF!+'5 день '!#REF!+'5 день '!#REF!</f>
        <v>#REF!</v>
      </c>
      <c r="I27" s="2" t="e">
        <f>'6 день'!#REF!+'6 день'!#REF!</f>
        <v>#REF!</v>
      </c>
      <c r="J27" s="2" t="e">
        <f>'7 день'!#REF!</f>
        <v>#REF!</v>
      </c>
      <c r="K27" s="2" t="e">
        <f>'8 день'!#REF!+'8 день'!#REF!+'8 день'!#REF!</f>
        <v>#REF!</v>
      </c>
      <c r="L27" s="2" t="e">
        <f>'9 день'!#REF!+'9 день'!#REF!+'9 день'!#REF!</f>
        <v>#REF!</v>
      </c>
      <c r="M27" s="2" t="e">
        <f>'10 день'!#REF!+'10 день'!#REF!+'10 день'!#REF!</f>
        <v>#REF!</v>
      </c>
      <c r="N27" s="3" t="e">
        <f t="shared" si="0"/>
        <v>#REF!</v>
      </c>
      <c r="O27" s="3" t="e">
        <f t="shared" si="1"/>
        <v>#REF!</v>
      </c>
      <c r="P27" s="3" t="e">
        <f t="shared" si="2"/>
        <v>#REF!</v>
      </c>
    </row>
    <row r="28" spans="2:16" x14ac:dyDescent="0.25">
      <c r="B28" s="38" t="s">
        <v>46</v>
      </c>
      <c r="C28" s="3">
        <v>17.100000000000001</v>
      </c>
      <c r="D28" s="2" t="e">
        <f>'1 день'!#REF!+'1 день'!#REF!+'1 день'!#REF!+'1 день'!#REF!+'1 день'!#REF!+'1 день'!#REF!</f>
        <v>#REF!</v>
      </c>
      <c r="E28" s="2" t="e">
        <f>'2 день'!#REF!+'2 день'!#REF!+'2 день'!#REF!</f>
        <v>#REF!</v>
      </c>
      <c r="F28" s="2" t="e">
        <f>'3 день'!#REF!+'3 день'!#REF!+'3 день'!#REF!+'3 день'!#REF!+'3 день'!#REF!+'3 день'!#REF!+'3 день'!#REF!+'3 день'!#REF!</f>
        <v>#REF!</v>
      </c>
      <c r="G28" s="2" t="e">
        <f>'4 день'!#REF!+'4 день'!#REF!+'4 день'!#REF!+'4 день'!#REF!+'4 день'!#REF!+'4 день'!#REF!+'4 день'!#REF!</f>
        <v>#REF!</v>
      </c>
      <c r="H28" s="2" t="e">
        <f>'5 день '!#REF!+'5 день '!#REF!+'5 день '!#REF!+'5 день '!#REF!+'5 день '!#REF!+'5 день '!#REF!+'5 день '!#REF!</f>
        <v>#REF!</v>
      </c>
      <c r="I28" s="2" t="e">
        <f>'7 день'!#REF!+'7 день'!#REF!+'7 день'!#REF!</f>
        <v>#REF!</v>
      </c>
      <c r="J28" s="2" t="e">
        <f>'7 день'!#REF!+'7 день'!#REF!+'7 день'!#REF!</f>
        <v>#REF!</v>
      </c>
      <c r="K28" s="2" t="e">
        <f>'8 день'!#REF!+'8 день'!#REF!+'8 день'!#REF!+'8 день'!#REF!+'8 день'!#REF!+'8 день'!#REF!+'8 день'!#REF!+'8 день'!#REF!</f>
        <v>#REF!</v>
      </c>
      <c r="L28" s="2" t="e">
        <f>'9 день'!#REF!+'9 день'!#REF!+'9 день'!#REF!+'9 день'!#REF!+'9 день'!#REF!+'9 день'!#REF!+'9 день'!#REF!+'9 день'!#REF!+'9 день'!#REF!+'9 день'!#REF!</f>
        <v>#REF!</v>
      </c>
      <c r="M28" s="2" t="e">
        <f>'10 день'!#REF!+'10 день'!#REF!+'10 день'!#REF!+'10 день'!#REF!+'10 день'!#REF!+'10 день'!#REF!+'10 день'!#REF!</f>
        <v>#REF!</v>
      </c>
      <c r="N28" s="3" t="e">
        <f t="shared" si="0"/>
        <v>#REF!</v>
      </c>
      <c r="O28" s="3" t="e">
        <f t="shared" si="1"/>
        <v>#REF!</v>
      </c>
      <c r="P28" s="3" t="e">
        <f t="shared" si="2"/>
        <v>#REF!</v>
      </c>
    </row>
    <row r="29" spans="2:16" ht="30" x14ac:dyDescent="0.25">
      <c r="B29" s="38" t="s">
        <v>57</v>
      </c>
      <c r="C29" s="3">
        <v>8.5</v>
      </c>
      <c r="D29" s="2" t="e">
        <f>'1 день'!#REF!+'1 день'!#REF!</f>
        <v>#REF!</v>
      </c>
      <c r="E29" s="2" t="e">
        <f>'2 день'!#REF!+'2 день'!#REF!+'2 день'!#REF!</f>
        <v>#REF!</v>
      </c>
      <c r="F29" s="2" t="e">
        <f>'3 день'!#REF!+'3 день'!#REF!</f>
        <v>#REF!</v>
      </c>
      <c r="G29" s="2" t="e">
        <f>'4 день'!#REF!</f>
        <v>#REF!</v>
      </c>
      <c r="H29" s="2" t="e">
        <f>'5 день '!#REF!+'5 день '!#REF!+'5 день '!#REF!</f>
        <v>#REF!</v>
      </c>
      <c r="I29" s="2" t="e">
        <f>'6 день'!#REF!+'6 день'!#REF!+'6 день'!#REF!</f>
        <v>#REF!</v>
      </c>
      <c r="J29" s="2" t="e">
        <f>'7 день'!#REF!+'7 день'!#REF!</f>
        <v>#REF!</v>
      </c>
      <c r="K29" s="2" t="e">
        <f>'8 день'!#REF!+'8 день'!#REF!+'8 день'!#REF!+'8 день'!#REF!</f>
        <v>#REF!</v>
      </c>
      <c r="L29" s="2" t="e">
        <f>'9 день'!#REF!+'9 день'!#REF!+'9 день'!#REF!</f>
        <v>#REF!</v>
      </c>
      <c r="M29" s="2" t="e">
        <f>'10 день'!#REF!+'10 день'!#REF!</f>
        <v>#REF!</v>
      </c>
      <c r="N29" s="3" t="e">
        <f t="shared" si="0"/>
        <v>#REF!</v>
      </c>
      <c r="O29" s="3" t="e">
        <f t="shared" si="1"/>
        <v>#REF!</v>
      </c>
      <c r="P29" s="3" t="e">
        <f t="shared" si="2"/>
        <v>#REF!</v>
      </c>
    </row>
    <row r="30" spans="2:16" ht="30" x14ac:dyDescent="0.25">
      <c r="B30" s="38" t="s">
        <v>47</v>
      </c>
      <c r="C30" s="3">
        <v>6.6</v>
      </c>
      <c r="D30" s="2">
        <v>0</v>
      </c>
      <c r="E30" s="2">
        <f>'2 день'!C23+'2 день'!C9</f>
        <v>31</v>
      </c>
      <c r="F30" s="2" t="e">
        <f>'3 день'!#REF!</f>
        <v>#REF!</v>
      </c>
      <c r="G30" s="2">
        <v>0</v>
      </c>
      <c r="H30" s="2">
        <f>'5 день '!C9</f>
        <v>10</v>
      </c>
      <c r="I30" s="2">
        <v>40</v>
      </c>
      <c r="J30" s="2">
        <v>0</v>
      </c>
      <c r="K30" s="2">
        <v>0</v>
      </c>
      <c r="L30" s="2">
        <v>0</v>
      </c>
      <c r="M30" s="2">
        <v>0</v>
      </c>
      <c r="N30" s="3" t="e">
        <f t="shared" si="0"/>
        <v>#REF!</v>
      </c>
      <c r="O30" s="3" t="e">
        <f t="shared" si="1"/>
        <v>#REF!</v>
      </c>
      <c r="P30" s="3" t="e">
        <f t="shared" si="2"/>
        <v>#REF!</v>
      </c>
    </row>
    <row r="31" spans="2:16" x14ac:dyDescent="0.25">
      <c r="B31" s="38" t="s">
        <v>48</v>
      </c>
      <c r="C31" s="3">
        <v>0.47</v>
      </c>
      <c r="D31" s="2" t="e">
        <f>'1 день'!#REF!</f>
        <v>#REF!</v>
      </c>
      <c r="E31" s="2" t="e">
        <f>'2 день'!#REF!</f>
        <v>#REF!</v>
      </c>
      <c r="F31" s="2" t="e">
        <f>'3 день'!#REF!</f>
        <v>#REF!</v>
      </c>
      <c r="G31" s="2" t="e">
        <f>'4 день'!#REF!</f>
        <v>#REF!</v>
      </c>
      <c r="H31" s="2" t="e">
        <f>'5 день '!#REF!</f>
        <v>#REF!</v>
      </c>
      <c r="I31" s="2" t="e">
        <f>'6 день'!#REF!</f>
        <v>#REF!</v>
      </c>
      <c r="J31" s="2" t="e">
        <f>'7 день'!#REF!</f>
        <v>#REF!</v>
      </c>
      <c r="K31" s="2" t="e">
        <f>'8 день'!#REF!</f>
        <v>#REF!</v>
      </c>
      <c r="L31" s="2" t="e">
        <f>'9 день'!#REF!</f>
        <v>#REF!</v>
      </c>
      <c r="M31" s="2" t="e">
        <f>'10 день'!#REF!</f>
        <v>#REF!</v>
      </c>
      <c r="N31" s="3" t="e">
        <f t="shared" si="0"/>
        <v>#REF!</v>
      </c>
      <c r="O31" s="3" t="e">
        <f t="shared" si="1"/>
        <v>#REF!</v>
      </c>
      <c r="P31" s="3" t="e">
        <f t="shared" si="2"/>
        <v>#REF!</v>
      </c>
    </row>
    <row r="32" spans="2:16" x14ac:dyDescent="0.25">
      <c r="B32" s="38" t="s">
        <v>49</v>
      </c>
      <c r="C32" s="3">
        <v>0.47</v>
      </c>
      <c r="D32" s="2" t="e">
        <f>'1 день'!#REF!</f>
        <v>#REF!</v>
      </c>
      <c r="E32" s="2">
        <v>0</v>
      </c>
      <c r="F32" s="2">
        <v>0</v>
      </c>
      <c r="G32" s="2">
        <v>0</v>
      </c>
      <c r="H32" s="2" t="e">
        <f>'5 день '!#REF!</f>
        <v>#REF!</v>
      </c>
      <c r="I32" s="2" t="e">
        <f>'6 день'!#REF!</f>
        <v>#REF!</v>
      </c>
      <c r="J32" s="2">
        <v>0</v>
      </c>
      <c r="K32" s="2" t="e">
        <f>'8 день'!#REF!</f>
        <v>#REF!</v>
      </c>
      <c r="L32" s="2">
        <v>0</v>
      </c>
      <c r="M32" s="2" t="e">
        <f>'10 день'!#REF!</f>
        <v>#REF!</v>
      </c>
      <c r="N32" s="3" t="e">
        <f t="shared" si="0"/>
        <v>#REF!</v>
      </c>
      <c r="O32" s="3" t="e">
        <f t="shared" si="1"/>
        <v>#REF!</v>
      </c>
      <c r="P32" s="3" t="e">
        <f t="shared" si="2"/>
        <v>#REF!</v>
      </c>
    </row>
    <row r="33" spans="2:16" ht="60" x14ac:dyDescent="0.25">
      <c r="B33" s="38" t="s">
        <v>52</v>
      </c>
      <c r="C33" s="3">
        <v>0.9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 t="e">
        <f>'7 день'!#REF!</f>
        <v>#REF!</v>
      </c>
      <c r="K33" s="2">
        <v>0</v>
      </c>
      <c r="L33" s="2" t="e">
        <f>'9 день'!#REF!</f>
        <v>#REF!</v>
      </c>
      <c r="M33" s="2">
        <v>0</v>
      </c>
      <c r="N33" s="3" t="e">
        <f t="shared" si="0"/>
        <v>#REF!</v>
      </c>
      <c r="O33" s="3" t="e">
        <f t="shared" si="1"/>
        <v>#REF!</v>
      </c>
      <c r="P33" s="3" t="e">
        <f t="shared" si="2"/>
        <v>#REF!</v>
      </c>
    </row>
    <row r="34" spans="2:16" x14ac:dyDescent="0.25">
      <c r="B34" s="2" t="s">
        <v>50</v>
      </c>
      <c r="C34" s="3">
        <v>35</v>
      </c>
      <c r="D34" s="2" t="e">
        <f>'1 день'!#REF!+'1 день'!#REF!+'1 день'!#REF!+'1 день'!#REF!+'1 день'!#REF!+'1 день'!#REF!+'1 день'!#REF!</f>
        <v>#REF!</v>
      </c>
      <c r="E34" s="2" t="e">
        <f>'2 день'!#REF!+'2 день'!#REF!+'2 день'!#REF!+'2 день'!#REF!+'2 день'!#REF!+'2 день'!#REF!</f>
        <v>#REF!</v>
      </c>
      <c r="F34" s="2" t="e">
        <f>'3 день'!#REF!+'3 день'!#REF!+'3 день'!#REF!+'3 день'!#REF!+'3 день'!#REF!+'3 день'!#REF!+'3 день'!#REF!</f>
        <v>#REF!</v>
      </c>
      <c r="G34" s="2" t="e">
        <f>'4 день'!#REF!+'4 день'!#REF!+'4 день'!#REF!+'4 день'!#REF!+'4 день'!#REF!</f>
        <v>#REF!</v>
      </c>
      <c r="H34" s="2" t="e">
        <f>'5 день '!#REF!+'5 день '!#REF!+'5 день '!#REF!+'5 день '!#REF!+'5 день '!#REF!+'5 день '!#REF!+'5 день '!#REF!+'5 день '!#REF!</f>
        <v>#REF!</v>
      </c>
      <c r="I34" s="2" t="e">
        <f>'6 день'!#REF!+'6 день'!#REF!+'6 день'!#REF!+'6 день'!#REF!+'6 день'!#REF!+'6 день'!#REF!+'6 день'!#REF!</f>
        <v>#REF!</v>
      </c>
      <c r="J34" s="2" t="e">
        <f>'7 день'!#REF!+'7 день'!#REF!+'7 день'!#REF!+'7 день'!#REF!+'7 день'!#REF!+'7 день'!#REF!+'7 день'!#REF!</f>
        <v>#REF!</v>
      </c>
      <c r="K34" s="2" t="e">
        <f>'8 день'!#REF!+'8 день'!#REF!+'8 день'!#REF!+'8 день'!#REF!+'8 день'!#REF!</f>
        <v>#REF!</v>
      </c>
      <c r="L34" s="2" t="e">
        <f>'9 день'!#REF!+'9 день'!#REF!+'9 день'!#REF!+'9 день'!#REF!+'9 день'!#REF!+'9 день'!#REF!</f>
        <v>#REF!</v>
      </c>
      <c r="M34" s="2" t="e">
        <f>'10 день'!#REF!+'10 день'!#REF!+'10 день'!#REF!+'10 день'!#REF!+'10 день'!#REF!+'10 день'!#REF!+'10 день'!#REF!</f>
        <v>#REF!</v>
      </c>
      <c r="N34" s="3" t="e">
        <f t="shared" si="0"/>
        <v>#REF!</v>
      </c>
      <c r="O34" s="3" t="e">
        <f t="shared" si="1"/>
        <v>#REF!</v>
      </c>
      <c r="P34" s="3" t="e">
        <f t="shared" si="2"/>
        <v>#REF!</v>
      </c>
    </row>
    <row r="35" spans="2:16" x14ac:dyDescent="0.25">
      <c r="B35" s="2" t="s">
        <v>51</v>
      </c>
      <c r="C35" s="3">
        <v>0.3</v>
      </c>
      <c r="D35" s="2">
        <v>0</v>
      </c>
      <c r="E35" s="2">
        <v>0</v>
      </c>
      <c r="F35" s="2">
        <v>0</v>
      </c>
      <c r="G35" s="2">
        <v>0</v>
      </c>
      <c r="H35" s="2" t="e">
        <f>'5 день '!#REF!</f>
        <v>#REF!</v>
      </c>
      <c r="I35" s="2">
        <v>0</v>
      </c>
      <c r="J35" s="2">
        <v>0</v>
      </c>
      <c r="K35" s="2">
        <v>0</v>
      </c>
      <c r="L35" s="2" t="e">
        <f>'9 день'!#REF!</f>
        <v>#REF!</v>
      </c>
      <c r="M35" s="2">
        <v>0</v>
      </c>
      <c r="N35" s="3" t="e">
        <f t="shared" si="0"/>
        <v>#REF!</v>
      </c>
      <c r="O35" s="3" t="e">
        <f t="shared" si="1"/>
        <v>#REF!</v>
      </c>
      <c r="P35" s="3" t="e">
        <f t="shared" si="2"/>
        <v>#REF!</v>
      </c>
    </row>
    <row r="36" spans="2:16" ht="30" x14ac:dyDescent="0.25">
      <c r="B36" s="38" t="s">
        <v>60</v>
      </c>
      <c r="C36" s="3">
        <v>4</v>
      </c>
      <c r="D36" s="2">
        <v>4</v>
      </c>
      <c r="E36" s="2">
        <v>4</v>
      </c>
      <c r="F36" s="2">
        <v>4</v>
      </c>
      <c r="G36" s="2">
        <v>4</v>
      </c>
      <c r="H36" s="2">
        <v>4</v>
      </c>
      <c r="I36" s="2">
        <v>4</v>
      </c>
      <c r="J36" s="2">
        <v>4</v>
      </c>
      <c r="K36" s="2">
        <v>4</v>
      </c>
      <c r="L36" s="2">
        <v>4</v>
      </c>
      <c r="M36" s="2">
        <v>4</v>
      </c>
      <c r="N36" s="3">
        <f t="shared" si="0"/>
        <v>40</v>
      </c>
      <c r="O36" s="3">
        <f t="shared" si="1"/>
        <v>4</v>
      </c>
      <c r="P36" s="3">
        <f t="shared" si="2"/>
        <v>0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2:J27"/>
  <sheetViews>
    <sheetView topLeftCell="A10" workbookViewId="0">
      <selection activeCell="C26" sqref="C26"/>
    </sheetView>
  </sheetViews>
  <sheetFormatPr defaultRowHeight="15" x14ac:dyDescent="0.25"/>
  <cols>
    <col min="1" max="1" width="10.85546875" customWidth="1"/>
    <col min="2" max="2" width="31" customWidth="1"/>
    <col min="3" max="3" width="10.5703125" customWidth="1"/>
    <col min="6" max="6" width="9.140625" customWidth="1"/>
    <col min="7" max="7" width="16.42578125" customWidth="1"/>
    <col min="8" max="8" width="12.5703125" customWidth="1"/>
    <col min="9" max="9" width="14" customWidth="1"/>
  </cols>
  <sheetData>
    <row r="2" spans="1:10" x14ac:dyDescent="0.25">
      <c r="A2" s="49" t="s">
        <v>0</v>
      </c>
      <c r="B2" s="49" t="s">
        <v>10</v>
      </c>
      <c r="C2" s="49" t="s">
        <v>1</v>
      </c>
      <c r="D2" s="50" t="s">
        <v>2</v>
      </c>
      <c r="E2" s="50"/>
      <c r="F2" s="50"/>
      <c r="G2" s="52" t="s">
        <v>6</v>
      </c>
      <c r="H2" s="53" t="s">
        <v>7</v>
      </c>
      <c r="I2" s="53" t="s">
        <v>8</v>
      </c>
    </row>
    <row r="3" spans="1:10" x14ac:dyDescent="0.25">
      <c r="A3" s="50"/>
      <c r="B3" s="50"/>
      <c r="C3" s="50"/>
      <c r="D3" s="3" t="s">
        <v>3</v>
      </c>
      <c r="E3" s="3" t="s">
        <v>4</v>
      </c>
      <c r="F3" s="3" t="s">
        <v>5</v>
      </c>
      <c r="G3" s="52"/>
      <c r="H3" s="50"/>
      <c r="I3" s="50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</row>
    <row r="5" spans="1:10" x14ac:dyDescent="0.25">
      <c r="A5" s="3" t="s">
        <v>147</v>
      </c>
      <c r="B5" s="23"/>
      <c r="C5" s="2"/>
      <c r="D5" s="2"/>
      <c r="E5" s="2"/>
      <c r="F5" s="2"/>
      <c r="G5" s="2"/>
      <c r="H5" s="2"/>
      <c r="I5" s="2"/>
    </row>
    <row r="6" spans="1:10" ht="27" customHeight="1" x14ac:dyDescent="0.25">
      <c r="A6" s="3" t="s">
        <v>9</v>
      </c>
      <c r="B6" s="22" t="s">
        <v>148</v>
      </c>
      <c r="C6" s="7" t="s">
        <v>79</v>
      </c>
      <c r="D6" s="3">
        <v>6.1</v>
      </c>
      <c r="E6" s="3">
        <v>5.7</v>
      </c>
      <c r="F6" s="3">
        <v>55.9</v>
      </c>
      <c r="G6" s="3">
        <v>296</v>
      </c>
      <c r="H6" s="3">
        <v>0.38</v>
      </c>
      <c r="I6" s="3" t="s">
        <v>149</v>
      </c>
    </row>
    <row r="7" spans="1:10" ht="30" customHeight="1" x14ac:dyDescent="0.25">
      <c r="A7" s="23"/>
      <c r="B7" s="22" t="s">
        <v>150</v>
      </c>
      <c r="C7" s="3">
        <v>150</v>
      </c>
      <c r="D7" s="3">
        <v>2.1</v>
      </c>
      <c r="E7" s="3">
        <v>2.1</v>
      </c>
      <c r="F7" s="3">
        <v>11</v>
      </c>
      <c r="G7" s="3">
        <v>70</v>
      </c>
      <c r="H7" s="3">
        <v>0.52</v>
      </c>
      <c r="I7" s="3" t="s">
        <v>82</v>
      </c>
    </row>
    <row r="8" spans="1:10" x14ac:dyDescent="0.25">
      <c r="A8" s="2"/>
      <c r="B8" s="3" t="s">
        <v>151</v>
      </c>
      <c r="C8" s="8" t="s">
        <v>152</v>
      </c>
      <c r="D8" s="3">
        <v>5</v>
      </c>
      <c r="E8" s="3">
        <v>3</v>
      </c>
      <c r="F8" s="3">
        <v>14.5</v>
      </c>
      <c r="G8" s="3">
        <v>106</v>
      </c>
      <c r="H8" s="3">
        <v>7.0000000000000007E-2</v>
      </c>
      <c r="I8" s="7" t="s">
        <v>153</v>
      </c>
    </row>
    <row r="9" spans="1:10" x14ac:dyDescent="0.25">
      <c r="A9" s="2"/>
      <c r="B9" s="3" t="s">
        <v>246</v>
      </c>
      <c r="C9" s="45">
        <v>11</v>
      </c>
      <c r="D9" s="3">
        <v>0</v>
      </c>
      <c r="E9" s="3">
        <v>1.0999999999999999E-2</v>
      </c>
      <c r="F9" s="3">
        <v>8.5</v>
      </c>
      <c r="G9" s="3">
        <v>32.56</v>
      </c>
      <c r="H9" s="3">
        <v>0</v>
      </c>
      <c r="I9" s="6"/>
    </row>
    <row r="10" spans="1:10" x14ac:dyDescent="0.25">
      <c r="A10" s="2"/>
      <c r="B10" s="3" t="s">
        <v>223</v>
      </c>
      <c r="C10" s="7">
        <v>355</v>
      </c>
      <c r="D10" s="3">
        <f>D6+D7+D8</f>
        <v>13.2</v>
      </c>
      <c r="E10" s="3">
        <f>E6+E7+E8+E9</f>
        <v>10.811</v>
      </c>
      <c r="F10" s="3">
        <f>F6+F7+F8+F9</f>
        <v>89.9</v>
      </c>
      <c r="G10" s="3">
        <f>G6+G7+G8+G9</f>
        <v>504.56</v>
      </c>
      <c r="H10" s="3">
        <f>H6+H7+H8</f>
        <v>0.97</v>
      </c>
      <c r="I10" s="6"/>
    </row>
    <row r="11" spans="1:10" ht="25.5" customHeight="1" x14ac:dyDescent="0.25">
      <c r="A11" s="44" t="s">
        <v>15</v>
      </c>
      <c r="B11" s="16" t="s">
        <v>154</v>
      </c>
      <c r="C11" s="7" t="s">
        <v>21</v>
      </c>
      <c r="D11" s="7">
        <v>4.3499999999999996</v>
      </c>
      <c r="E11" s="3">
        <v>3.75</v>
      </c>
      <c r="F11" s="3">
        <v>6.3</v>
      </c>
      <c r="G11" s="3">
        <v>76</v>
      </c>
      <c r="H11" s="3">
        <v>0.45</v>
      </c>
      <c r="I11" s="7" t="s">
        <v>240</v>
      </c>
    </row>
    <row r="12" spans="1:10" ht="28.5" customHeight="1" x14ac:dyDescent="0.25">
      <c r="A12" s="3" t="s">
        <v>14</v>
      </c>
      <c r="B12" s="22" t="s">
        <v>155</v>
      </c>
      <c r="C12" s="3">
        <v>40</v>
      </c>
      <c r="D12" s="3">
        <v>0.7</v>
      </c>
      <c r="E12" s="3">
        <v>1.8</v>
      </c>
      <c r="F12" s="3">
        <v>3.8</v>
      </c>
      <c r="G12" s="3">
        <v>34</v>
      </c>
      <c r="H12" s="3">
        <v>7.6</v>
      </c>
      <c r="I12" s="7" t="s">
        <v>156</v>
      </c>
    </row>
    <row r="13" spans="1:10" ht="30" customHeight="1" x14ac:dyDescent="0.25">
      <c r="A13" s="3"/>
      <c r="B13" s="16" t="s">
        <v>157</v>
      </c>
      <c r="C13" s="7">
        <v>150</v>
      </c>
      <c r="D13" s="3">
        <v>1.7</v>
      </c>
      <c r="E13" s="3">
        <v>1.7</v>
      </c>
      <c r="F13" s="3">
        <v>10.7</v>
      </c>
      <c r="G13" s="3">
        <v>66</v>
      </c>
      <c r="H13" s="3">
        <v>4.2</v>
      </c>
      <c r="I13" s="7" t="s">
        <v>158</v>
      </c>
    </row>
    <row r="14" spans="1:10" ht="17.25" customHeight="1" x14ac:dyDescent="0.25">
      <c r="A14" s="2"/>
      <c r="B14" s="16" t="s">
        <v>221</v>
      </c>
      <c r="C14" s="24">
        <v>150</v>
      </c>
      <c r="D14" s="3">
        <v>25.4</v>
      </c>
      <c r="E14" s="3">
        <v>30.4</v>
      </c>
      <c r="F14" s="3">
        <v>26</v>
      </c>
      <c r="G14" s="3">
        <v>481</v>
      </c>
      <c r="H14" s="3">
        <v>1.43</v>
      </c>
      <c r="I14" s="7" t="s">
        <v>222</v>
      </c>
    </row>
    <row r="15" spans="1:10" ht="26.25" x14ac:dyDescent="0.25">
      <c r="A15" s="2"/>
      <c r="B15" s="33" t="s">
        <v>216</v>
      </c>
      <c r="C15" s="3">
        <v>150</v>
      </c>
      <c r="D15" s="3">
        <v>0.1</v>
      </c>
      <c r="E15" s="3">
        <v>0.1</v>
      </c>
      <c r="F15" s="3">
        <v>11.8</v>
      </c>
      <c r="G15" s="3">
        <v>47</v>
      </c>
      <c r="H15" s="3">
        <v>1.2</v>
      </c>
      <c r="I15" s="7" t="s">
        <v>104</v>
      </c>
      <c r="J15" s="13"/>
    </row>
    <row r="16" spans="1:10" x14ac:dyDescent="0.25">
      <c r="A16" s="2"/>
      <c r="B16" s="22" t="s">
        <v>238</v>
      </c>
      <c r="C16" s="3">
        <v>30</v>
      </c>
      <c r="D16" s="3">
        <v>1.98</v>
      </c>
      <c r="E16" s="3">
        <v>0.36</v>
      </c>
      <c r="F16" s="3">
        <v>10.02</v>
      </c>
      <c r="G16" s="3">
        <v>52</v>
      </c>
      <c r="H16" s="3">
        <v>0</v>
      </c>
      <c r="I16" s="7" t="s">
        <v>239</v>
      </c>
      <c r="J16" s="25"/>
    </row>
    <row r="17" spans="1:9" ht="17.25" customHeight="1" x14ac:dyDescent="0.25">
      <c r="A17" s="2"/>
      <c r="B17" s="3" t="s">
        <v>42</v>
      </c>
      <c r="C17" s="3">
        <v>30</v>
      </c>
      <c r="D17" s="3">
        <v>2.37</v>
      </c>
      <c r="E17" s="3">
        <v>0.3</v>
      </c>
      <c r="F17" s="3">
        <v>14.49</v>
      </c>
      <c r="G17" s="3">
        <v>71</v>
      </c>
      <c r="H17" s="3">
        <v>0</v>
      </c>
      <c r="I17" s="7" t="s">
        <v>239</v>
      </c>
    </row>
    <row r="18" spans="1:9" ht="16.5" customHeight="1" x14ac:dyDescent="0.25">
      <c r="A18" s="2"/>
      <c r="B18" s="3" t="s">
        <v>223</v>
      </c>
      <c r="C18" s="3">
        <v>550</v>
      </c>
      <c r="D18" s="3">
        <f>D12+D13+D14+D15+D16+D17</f>
        <v>32.25</v>
      </c>
      <c r="E18" s="3">
        <f>E12+E13+E14+E15+E16+E17</f>
        <v>34.659999999999997</v>
      </c>
      <c r="F18" s="3">
        <f>F12+F13+F14+F15+F16+F17</f>
        <v>76.809999999999988</v>
      </c>
      <c r="G18" s="3">
        <f>G12+G13+G14+G15+G16+G17</f>
        <v>751</v>
      </c>
      <c r="H18" s="3">
        <f>H12+H13+H14+H15+H17</f>
        <v>14.43</v>
      </c>
      <c r="I18" s="7"/>
    </row>
    <row r="19" spans="1:9" ht="32.25" customHeight="1" x14ac:dyDescent="0.25">
      <c r="A19" s="33" t="s">
        <v>72</v>
      </c>
      <c r="B19" s="40" t="s">
        <v>261</v>
      </c>
      <c r="C19" s="7" t="s">
        <v>262</v>
      </c>
      <c r="D19" s="3">
        <v>3.5</v>
      </c>
      <c r="E19" s="3">
        <v>6</v>
      </c>
      <c r="F19" s="3">
        <v>10.9</v>
      </c>
      <c r="G19" s="3">
        <v>112</v>
      </c>
      <c r="H19" s="3">
        <v>0.01</v>
      </c>
      <c r="I19" s="7" t="s">
        <v>263</v>
      </c>
    </row>
    <row r="20" spans="1:9" ht="16.5" customHeight="1" x14ac:dyDescent="0.25">
      <c r="A20" s="2"/>
      <c r="B20" s="33" t="s">
        <v>266</v>
      </c>
      <c r="C20" s="3">
        <v>40</v>
      </c>
      <c r="D20" s="3">
        <v>0.32</v>
      </c>
      <c r="E20" s="3">
        <v>0.04</v>
      </c>
      <c r="F20" s="3">
        <v>1.32</v>
      </c>
      <c r="G20" s="3">
        <v>5.6</v>
      </c>
      <c r="H20" s="3">
        <v>4.0000000000000001E-3</v>
      </c>
      <c r="I20" s="36" t="s">
        <v>267</v>
      </c>
    </row>
    <row r="21" spans="1:9" ht="17.25" customHeight="1" x14ac:dyDescent="0.25">
      <c r="A21" s="2"/>
      <c r="B21" s="22" t="s">
        <v>160</v>
      </c>
      <c r="C21" s="7">
        <v>150</v>
      </c>
      <c r="D21" s="3">
        <v>1.1000000000000001</v>
      </c>
      <c r="E21" s="3">
        <v>1.1000000000000001</v>
      </c>
      <c r="F21" s="3">
        <v>6.2</v>
      </c>
      <c r="G21" s="3">
        <v>38</v>
      </c>
      <c r="H21" s="3">
        <v>0.19</v>
      </c>
      <c r="I21" s="7" t="s">
        <v>95</v>
      </c>
    </row>
    <row r="22" spans="1:9" x14ac:dyDescent="0.25">
      <c r="A22" s="2"/>
      <c r="B22" s="3" t="s">
        <v>42</v>
      </c>
      <c r="C22" s="3">
        <v>15</v>
      </c>
      <c r="D22" s="3">
        <v>1.19</v>
      </c>
      <c r="E22" s="3">
        <v>0.15</v>
      </c>
      <c r="F22" s="3">
        <v>7.25</v>
      </c>
      <c r="G22" s="3">
        <v>35</v>
      </c>
      <c r="H22" s="3">
        <v>0</v>
      </c>
      <c r="I22" s="7" t="s">
        <v>239</v>
      </c>
    </row>
    <row r="23" spans="1:9" x14ac:dyDescent="0.25">
      <c r="A23" s="2"/>
      <c r="B23" s="22" t="s">
        <v>161</v>
      </c>
      <c r="C23" s="7">
        <v>20</v>
      </c>
      <c r="D23" s="3">
        <v>1.5</v>
      </c>
      <c r="E23" s="3">
        <v>2.2999999999999998</v>
      </c>
      <c r="F23" s="3">
        <v>14.9</v>
      </c>
      <c r="G23" s="3">
        <v>83</v>
      </c>
      <c r="H23" s="3">
        <v>0</v>
      </c>
      <c r="I23" s="7" t="s">
        <v>64</v>
      </c>
    </row>
    <row r="24" spans="1:9" x14ac:dyDescent="0.25">
      <c r="A24" s="2"/>
      <c r="B24" s="3" t="s">
        <v>145</v>
      </c>
      <c r="C24" s="3">
        <v>4</v>
      </c>
      <c r="D24" s="2"/>
      <c r="E24" s="2"/>
      <c r="F24" s="2"/>
      <c r="G24" s="2"/>
      <c r="H24" s="2"/>
      <c r="I24" s="2"/>
    </row>
    <row r="25" spans="1:9" x14ac:dyDescent="0.25">
      <c r="A25" s="2"/>
      <c r="B25" s="3" t="s">
        <v>223</v>
      </c>
      <c r="C25" s="3">
        <v>345</v>
      </c>
      <c r="D25" s="3">
        <f>D19+D21+D22+D23</f>
        <v>7.2899999999999991</v>
      </c>
      <c r="E25" s="3">
        <f>E19+E21+E22+E23</f>
        <v>9.5500000000000007</v>
      </c>
      <c r="F25" s="3">
        <f>F19+F21+F22+F23</f>
        <v>39.25</v>
      </c>
      <c r="G25" s="3">
        <f>G19+G21+G22+G23</f>
        <v>268</v>
      </c>
      <c r="H25" s="3">
        <f>H19+H21+H22+H23</f>
        <v>0.2</v>
      </c>
      <c r="I25" s="2"/>
    </row>
    <row r="26" spans="1:9" x14ac:dyDescent="0.25">
      <c r="A26" s="2"/>
      <c r="B26" s="3" t="s">
        <v>59</v>
      </c>
      <c r="C26" s="3">
        <v>1405</v>
      </c>
      <c r="D26" s="3">
        <f>D10+D11+D18+D25</f>
        <v>57.089999999999996</v>
      </c>
      <c r="E26" s="3">
        <f>E10+E11+E18+E25</f>
        <v>58.771000000000001</v>
      </c>
      <c r="F26" s="3">
        <f>F10+F11+F18+F25</f>
        <v>212.26</v>
      </c>
      <c r="G26" s="3">
        <f>G10+G11+G18+G25</f>
        <v>1599.56</v>
      </c>
      <c r="H26" s="3">
        <f>H10+H11+H18+H25</f>
        <v>16.05</v>
      </c>
      <c r="I26" s="3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</sheetData>
  <mergeCells count="7">
    <mergeCell ref="I2:I3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2:J27"/>
  <sheetViews>
    <sheetView topLeftCell="A13" workbookViewId="0">
      <selection activeCell="C26" sqref="C26"/>
    </sheetView>
  </sheetViews>
  <sheetFormatPr defaultRowHeight="15" x14ac:dyDescent="0.25"/>
  <cols>
    <col min="1" max="1" width="12.28515625" customWidth="1"/>
    <col min="2" max="2" width="27.140625" customWidth="1"/>
    <col min="3" max="3" width="10.5703125" customWidth="1"/>
    <col min="6" max="6" width="9.140625" customWidth="1"/>
    <col min="7" max="7" width="16.42578125" customWidth="1"/>
    <col min="9" max="9" width="11.7109375" customWidth="1"/>
  </cols>
  <sheetData>
    <row r="2" spans="1:9" x14ac:dyDescent="0.25">
      <c r="A2" s="49" t="s">
        <v>0</v>
      </c>
      <c r="B2" s="49" t="s">
        <v>10</v>
      </c>
      <c r="C2" s="49" t="s">
        <v>1</v>
      </c>
      <c r="D2" s="50" t="s">
        <v>2</v>
      </c>
      <c r="E2" s="50"/>
      <c r="F2" s="50"/>
      <c r="G2" s="49" t="s">
        <v>6</v>
      </c>
      <c r="H2" s="53" t="s">
        <v>7</v>
      </c>
      <c r="I2" s="53" t="s">
        <v>8</v>
      </c>
    </row>
    <row r="3" spans="1:9" x14ac:dyDescent="0.25">
      <c r="A3" s="50"/>
      <c r="B3" s="50"/>
      <c r="C3" s="50"/>
      <c r="D3" s="3" t="s">
        <v>3</v>
      </c>
      <c r="E3" s="3" t="s">
        <v>4</v>
      </c>
      <c r="F3" s="3" t="s">
        <v>5</v>
      </c>
      <c r="G3" s="49"/>
      <c r="H3" s="50"/>
      <c r="I3" s="50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3" t="s">
        <v>162</v>
      </c>
      <c r="B5" s="2"/>
      <c r="C5" s="2"/>
      <c r="D5" s="2"/>
      <c r="E5" s="2"/>
      <c r="F5" s="2"/>
      <c r="G5" s="2"/>
      <c r="H5" s="2"/>
      <c r="I5" s="2"/>
    </row>
    <row r="6" spans="1:9" ht="27" customHeight="1" x14ac:dyDescent="0.25">
      <c r="A6" s="3" t="s">
        <v>9</v>
      </c>
      <c r="B6" s="22" t="s">
        <v>163</v>
      </c>
      <c r="C6" s="7" t="s">
        <v>79</v>
      </c>
      <c r="D6" s="7">
        <v>6.1</v>
      </c>
      <c r="E6" s="7">
        <v>7.4</v>
      </c>
      <c r="F6" s="7">
        <v>26.7</v>
      </c>
      <c r="G6" s="7">
        <v>198</v>
      </c>
      <c r="H6" s="7">
        <v>0.38</v>
      </c>
      <c r="I6" s="7" t="s">
        <v>164</v>
      </c>
    </row>
    <row r="7" spans="1:9" ht="12.75" customHeight="1" x14ac:dyDescent="0.25">
      <c r="A7" s="2"/>
      <c r="B7" s="3" t="s">
        <v>142</v>
      </c>
      <c r="C7" s="7">
        <v>150</v>
      </c>
      <c r="D7" s="7">
        <v>2.4</v>
      </c>
      <c r="E7" s="7">
        <v>2.2999999999999998</v>
      </c>
      <c r="F7" s="7">
        <v>10.199999999999999</v>
      </c>
      <c r="G7" s="7">
        <v>69</v>
      </c>
      <c r="H7" s="7">
        <v>0.39</v>
      </c>
      <c r="I7" s="7" t="s">
        <v>75</v>
      </c>
    </row>
    <row r="8" spans="1:9" ht="29.25" x14ac:dyDescent="0.25">
      <c r="A8" s="2"/>
      <c r="B8" s="16" t="s">
        <v>83</v>
      </c>
      <c r="C8" s="8" t="s">
        <v>165</v>
      </c>
      <c r="D8" s="7">
        <v>6.7</v>
      </c>
      <c r="E8" s="7">
        <v>9.6</v>
      </c>
      <c r="F8" s="7">
        <v>13.2</v>
      </c>
      <c r="G8" s="7">
        <v>167</v>
      </c>
      <c r="H8" s="7">
        <v>0.05</v>
      </c>
      <c r="I8" s="7" t="s">
        <v>84</v>
      </c>
    </row>
    <row r="9" spans="1:9" x14ac:dyDescent="0.25">
      <c r="A9" s="2"/>
      <c r="B9" s="3" t="s">
        <v>243</v>
      </c>
      <c r="C9" s="7">
        <v>20</v>
      </c>
      <c r="D9" s="7">
        <v>0.16</v>
      </c>
      <c r="E9" s="7">
        <v>0.02</v>
      </c>
      <c r="F9" s="7">
        <v>15.96</v>
      </c>
      <c r="G9" s="7">
        <v>65</v>
      </c>
      <c r="H9" s="7">
        <v>0</v>
      </c>
      <c r="I9" s="6" t="s">
        <v>239</v>
      </c>
    </row>
    <row r="10" spans="1:9" x14ac:dyDescent="0.25">
      <c r="A10" s="2"/>
      <c r="B10" s="3" t="s">
        <v>223</v>
      </c>
      <c r="C10" s="7">
        <v>369</v>
      </c>
      <c r="D10" s="7">
        <f>D6+D7+D8+D9</f>
        <v>15.36</v>
      </c>
      <c r="E10" s="7">
        <f>E6+E7+E8+E9</f>
        <v>19.319999999999997</v>
      </c>
      <c r="F10" s="7">
        <f>F6+F7+F8+F9</f>
        <v>66.06</v>
      </c>
      <c r="G10" s="7">
        <f>G6+G7+G8+G9</f>
        <v>499</v>
      </c>
      <c r="H10" s="7">
        <f>H6+H7+H8+H9</f>
        <v>0.82000000000000006</v>
      </c>
      <c r="I10" s="6"/>
    </row>
    <row r="11" spans="1:9" ht="26.25" customHeight="1" x14ac:dyDescent="0.25">
      <c r="A11" s="22" t="s">
        <v>15</v>
      </c>
      <c r="B11" s="22" t="s">
        <v>241</v>
      </c>
      <c r="C11" s="7">
        <v>100</v>
      </c>
      <c r="D11" s="7">
        <v>0.4</v>
      </c>
      <c r="E11" s="7">
        <v>0.4</v>
      </c>
      <c r="F11" s="7">
        <v>9.8000000000000007</v>
      </c>
      <c r="G11" s="7">
        <v>44</v>
      </c>
      <c r="H11" s="7">
        <v>10</v>
      </c>
      <c r="I11" s="7" t="s">
        <v>242</v>
      </c>
    </row>
    <row r="12" spans="1:9" x14ac:dyDescent="0.25">
      <c r="A12" s="3" t="s">
        <v>14</v>
      </c>
      <c r="B12" s="41" t="s">
        <v>166</v>
      </c>
      <c r="C12" s="7">
        <v>40</v>
      </c>
      <c r="D12" s="7">
        <v>0.5</v>
      </c>
      <c r="E12" s="7">
        <v>2.2999999999999998</v>
      </c>
      <c r="F12" s="7">
        <v>4.8</v>
      </c>
      <c r="G12" s="7">
        <v>41</v>
      </c>
      <c r="H12" s="7">
        <v>0.26</v>
      </c>
      <c r="I12" s="7" t="s">
        <v>167</v>
      </c>
    </row>
    <row r="13" spans="1:9" ht="28.5" customHeight="1" x14ac:dyDescent="0.25">
      <c r="A13" s="3"/>
      <c r="B13" s="22" t="s">
        <v>168</v>
      </c>
      <c r="C13" s="7" t="s">
        <v>169</v>
      </c>
      <c r="D13" s="7">
        <v>4.5</v>
      </c>
      <c r="E13" s="7">
        <v>2.6</v>
      </c>
      <c r="F13" s="7">
        <v>17.7</v>
      </c>
      <c r="G13" s="7">
        <v>114</v>
      </c>
      <c r="H13" s="7">
        <v>2.76</v>
      </c>
      <c r="I13" s="7" t="s">
        <v>170</v>
      </c>
    </row>
    <row r="14" spans="1:9" ht="15" customHeight="1" x14ac:dyDescent="0.25">
      <c r="A14" s="2"/>
      <c r="B14" s="26" t="s">
        <v>233</v>
      </c>
      <c r="C14" s="7">
        <v>150</v>
      </c>
      <c r="D14" s="7">
        <v>12.4</v>
      </c>
      <c r="E14" s="7">
        <v>13.8</v>
      </c>
      <c r="F14" s="7">
        <v>10.5</v>
      </c>
      <c r="G14" s="7">
        <v>217</v>
      </c>
      <c r="H14" s="7">
        <v>7.73</v>
      </c>
      <c r="I14" s="7" t="s">
        <v>117</v>
      </c>
    </row>
    <row r="15" spans="1:9" ht="43.5" x14ac:dyDescent="0.25">
      <c r="A15" s="2"/>
      <c r="B15" s="16" t="s">
        <v>217</v>
      </c>
      <c r="C15" s="7">
        <v>150</v>
      </c>
      <c r="D15" s="7">
        <v>0.7</v>
      </c>
      <c r="E15" s="7">
        <v>0.04</v>
      </c>
      <c r="F15" s="7">
        <v>20.6</v>
      </c>
      <c r="G15" s="7">
        <v>82</v>
      </c>
      <c r="H15" s="7">
        <v>0.24</v>
      </c>
      <c r="I15" s="7" t="s">
        <v>99</v>
      </c>
    </row>
    <row r="16" spans="1:9" x14ac:dyDescent="0.25">
      <c r="A16" s="2"/>
      <c r="B16" s="22" t="s">
        <v>238</v>
      </c>
      <c r="C16" s="6">
        <v>30</v>
      </c>
      <c r="D16" s="6">
        <v>1.98</v>
      </c>
      <c r="E16" s="6">
        <v>0.36</v>
      </c>
      <c r="F16" s="6">
        <v>10.02</v>
      </c>
      <c r="G16" s="6">
        <v>52</v>
      </c>
      <c r="H16" s="6">
        <v>0</v>
      </c>
      <c r="I16" s="6" t="s">
        <v>239</v>
      </c>
    </row>
    <row r="17" spans="1:10" x14ac:dyDescent="0.25">
      <c r="A17" s="2"/>
      <c r="B17" s="22" t="s">
        <v>42</v>
      </c>
      <c r="C17" s="3">
        <v>30</v>
      </c>
      <c r="D17" s="3">
        <v>2.37</v>
      </c>
      <c r="E17" s="3">
        <v>0.3</v>
      </c>
      <c r="F17" s="3">
        <v>14.49</v>
      </c>
      <c r="G17" s="3">
        <v>71</v>
      </c>
      <c r="H17" s="3">
        <v>0</v>
      </c>
      <c r="I17" s="7" t="s">
        <v>239</v>
      </c>
    </row>
    <row r="18" spans="1:10" x14ac:dyDescent="0.25">
      <c r="A18" s="2"/>
      <c r="B18" s="22" t="s">
        <v>223</v>
      </c>
      <c r="C18" s="3">
        <v>560</v>
      </c>
      <c r="D18" s="3">
        <v>22.45</v>
      </c>
      <c r="E18" s="3">
        <v>19.399999999999999</v>
      </c>
      <c r="F18" s="3">
        <v>78.11</v>
      </c>
      <c r="G18" s="3">
        <v>577</v>
      </c>
      <c r="H18" s="3">
        <v>10.99</v>
      </c>
      <c r="I18" s="7"/>
    </row>
    <row r="19" spans="1:10" ht="28.5" customHeight="1" x14ac:dyDescent="0.25">
      <c r="A19" s="44" t="s">
        <v>72</v>
      </c>
      <c r="B19" s="16" t="s">
        <v>159</v>
      </c>
      <c r="C19" s="7">
        <v>120</v>
      </c>
      <c r="D19" s="7">
        <v>2.4</v>
      </c>
      <c r="E19" s="7">
        <v>3.7</v>
      </c>
      <c r="F19" s="7">
        <v>16.100000000000001</v>
      </c>
      <c r="G19" s="7">
        <v>109</v>
      </c>
      <c r="H19" s="7">
        <v>8.34</v>
      </c>
      <c r="I19" s="7" t="s">
        <v>113</v>
      </c>
      <c r="J19" s="14"/>
    </row>
    <row r="20" spans="1:10" x14ac:dyDescent="0.25">
      <c r="A20" s="2"/>
      <c r="B20" s="9" t="s">
        <v>171</v>
      </c>
      <c r="C20" s="10" t="s">
        <v>172</v>
      </c>
      <c r="D20" s="10">
        <v>8.5</v>
      </c>
      <c r="E20" s="10">
        <v>7.2</v>
      </c>
      <c r="F20" s="10">
        <v>2.8</v>
      </c>
      <c r="G20" s="10">
        <v>110</v>
      </c>
      <c r="H20" s="10">
        <v>0.56000000000000005</v>
      </c>
      <c r="I20" s="10" t="s">
        <v>173</v>
      </c>
    </row>
    <row r="21" spans="1:10" ht="29.25" customHeight="1" x14ac:dyDescent="0.25">
      <c r="A21" s="2"/>
      <c r="B21" s="16" t="s">
        <v>226</v>
      </c>
      <c r="C21" s="10">
        <v>30</v>
      </c>
      <c r="D21" s="10">
        <v>0.27</v>
      </c>
      <c r="E21" s="10">
        <v>0.97</v>
      </c>
      <c r="F21" s="10">
        <v>2.37</v>
      </c>
      <c r="G21" s="10">
        <v>19</v>
      </c>
      <c r="H21" s="10">
        <v>1.91</v>
      </c>
      <c r="I21" s="10" t="s">
        <v>227</v>
      </c>
    </row>
    <row r="22" spans="1:10" ht="15.75" customHeight="1" x14ac:dyDescent="0.25">
      <c r="A22" s="2"/>
      <c r="B22" s="22" t="s">
        <v>160</v>
      </c>
      <c r="C22" s="7">
        <v>150</v>
      </c>
      <c r="D22" s="3">
        <v>1.1000000000000001</v>
      </c>
      <c r="E22" s="3">
        <v>1.1000000000000001</v>
      </c>
      <c r="F22" s="3">
        <v>6.2</v>
      </c>
      <c r="G22" s="3">
        <v>38</v>
      </c>
      <c r="H22" s="3">
        <v>0.19</v>
      </c>
      <c r="I22" s="7" t="s">
        <v>95</v>
      </c>
    </row>
    <row r="23" spans="1:10" x14ac:dyDescent="0.25">
      <c r="A23" s="2"/>
      <c r="B23" s="3" t="s">
        <v>42</v>
      </c>
      <c r="C23" s="3">
        <v>15</v>
      </c>
      <c r="D23" s="3">
        <v>1.19</v>
      </c>
      <c r="E23" s="3">
        <v>0.15</v>
      </c>
      <c r="F23" s="3">
        <v>7.25</v>
      </c>
      <c r="G23" s="3">
        <v>35</v>
      </c>
      <c r="H23" s="3">
        <v>0</v>
      </c>
      <c r="I23" s="7" t="s">
        <v>239</v>
      </c>
    </row>
    <row r="24" spans="1:10" x14ac:dyDescent="0.25">
      <c r="A24" s="2"/>
      <c r="B24" s="3" t="s">
        <v>145</v>
      </c>
      <c r="C24" s="7">
        <v>4</v>
      </c>
      <c r="D24" s="7"/>
      <c r="E24" s="7"/>
      <c r="F24" s="7"/>
      <c r="G24" s="7"/>
      <c r="H24" s="7"/>
      <c r="I24" s="7"/>
    </row>
    <row r="25" spans="1:10" x14ac:dyDescent="0.25">
      <c r="A25" s="2"/>
      <c r="B25" s="3" t="s">
        <v>223</v>
      </c>
      <c r="C25" s="7">
        <v>368</v>
      </c>
      <c r="D25" s="7">
        <v>13.46</v>
      </c>
      <c r="E25" s="7">
        <v>13.12</v>
      </c>
      <c r="F25" s="7">
        <v>32.35</v>
      </c>
      <c r="G25" s="7">
        <v>292</v>
      </c>
      <c r="H25" s="7">
        <v>9.09</v>
      </c>
      <c r="I25" s="6"/>
    </row>
    <row r="26" spans="1:10" x14ac:dyDescent="0.25">
      <c r="A26" s="2"/>
      <c r="B26" s="3" t="s">
        <v>59</v>
      </c>
      <c r="C26" s="46">
        <v>1397</v>
      </c>
      <c r="D26" s="7">
        <f>D10+D11+D18+D25</f>
        <v>51.67</v>
      </c>
      <c r="E26" s="7">
        <f>E10+E11+E18+E25</f>
        <v>52.239999999999988</v>
      </c>
      <c r="F26" s="7">
        <f>F10+F11+F18+F25</f>
        <v>186.32</v>
      </c>
      <c r="G26" s="7">
        <f>G10+G11+G18+G25</f>
        <v>1412</v>
      </c>
      <c r="H26" s="7">
        <f>H10+H11+H18+H25</f>
        <v>30.900000000000002</v>
      </c>
      <c r="I26" s="7"/>
    </row>
    <row r="27" spans="1:10" x14ac:dyDescent="0.25">
      <c r="C27" s="15"/>
      <c r="D27" s="15"/>
      <c r="E27" s="15"/>
      <c r="F27" s="15"/>
      <c r="G27" s="15"/>
      <c r="H27" s="15"/>
      <c r="I27" s="15"/>
    </row>
  </sheetData>
  <mergeCells count="7">
    <mergeCell ref="I2:I3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26"/>
  <sheetViews>
    <sheetView topLeftCell="A10" workbookViewId="0">
      <selection activeCell="C25" sqref="C25"/>
    </sheetView>
  </sheetViews>
  <sheetFormatPr defaultRowHeight="15" x14ac:dyDescent="0.25"/>
  <cols>
    <col min="1" max="1" width="12.28515625" customWidth="1"/>
    <col min="2" max="2" width="27" customWidth="1"/>
    <col min="3" max="3" width="10.5703125" customWidth="1"/>
    <col min="6" max="6" width="9.140625" customWidth="1"/>
    <col min="7" max="7" width="16.42578125" customWidth="1"/>
  </cols>
  <sheetData>
    <row r="1" spans="1:9" x14ac:dyDescent="0.25">
      <c r="C1" s="15"/>
    </row>
    <row r="2" spans="1:9" x14ac:dyDescent="0.25">
      <c r="A2" s="49" t="s">
        <v>0</v>
      </c>
      <c r="B2" s="49" t="s">
        <v>10</v>
      </c>
      <c r="C2" s="54" t="s">
        <v>1</v>
      </c>
      <c r="D2" s="50" t="s">
        <v>2</v>
      </c>
      <c r="E2" s="50"/>
      <c r="F2" s="50"/>
      <c r="G2" s="49" t="s">
        <v>6</v>
      </c>
      <c r="H2" s="53" t="s">
        <v>7</v>
      </c>
      <c r="I2" s="53" t="s">
        <v>8</v>
      </c>
    </row>
    <row r="3" spans="1:9" x14ac:dyDescent="0.25">
      <c r="A3" s="50"/>
      <c r="B3" s="50"/>
      <c r="C3" s="55"/>
      <c r="D3" s="3" t="s">
        <v>3</v>
      </c>
      <c r="E3" s="3" t="s">
        <v>4</v>
      </c>
      <c r="F3" s="3" t="s">
        <v>5</v>
      </c>
      <c r="G3" s="49"/>
      <c r="H3" s="50"/>
      <c r="I3" s="50"/>
    </row>
    <row r="4" spans="1:9" x14ac:dyDescent="0.25">
      <c r="A4" s="2"/>
      <c r="B4" s="2"/>
      <c r="C4" s="6"/>
      <c r="D4" s="2"/>
      <c r="E4" s="2"/>
      <c r="F4" s="2"/>
      <c r="G4" s="2"/>
      <c r="H4" s="2"/>
      <c r="I4" s="2"/>
    </row>
    <row r="5" spans="1:9" x14ac:dyDescent="0.25">
      <c r="A5" s="3" t="s">
        <v>174</v>
      </c>
      <c r="B5" s="2"/>
      <c r="C5" s="6"/>
      <c r="D5" s="2"/>
      <c r="E5" s="2"/>
      <c r="F5" s="2"/>
      <c r="G5" s="2"/>
      <c r="H5" s="2"/>
      <c r="I5" s="2"/>
    </row>
    <row r="6" spans="1:9" ht="29.25" x14ac:dyDescent="0.25">
      <c r="A6" s="3" t="s">
        <v>9</v>
      </c>
      <c r="B6" s="22" t="s">
        <v>175</v>
      </c>
      <c r="C6" s="7" t="s">
        <v>79</v>
      </c>
      <c r="D6" s="3">
        <v>3.8</v>
      </c>
      <c r="E6" s="3">
        <v>5.9</v>
      </c>
      <c r="F6" s="3">
        <v>17.600000000000001</v>
      </c>
      <c r="G6" s="3">
        <v>138</v>
      </c>
      <c r="H6" s="3">
        <v>0.41</v>
      </c>
      <c r="I6" s="7" t="s">
        <v>121</v>
      </c>
    </row>
    <row r="7" spans="1:9" ht="29.25" x14ac:dyDescent="0.25">
      <c r="A7" s="2"/>
      <c r="B7" s="22" t="s">
        <v>150</v>
      </c>
      <c r="C7" s="3">
        <v>150</v>
      </c>
      <c r="D7" s="3">
        <v>2.1</v>
      </c>
      <c r="E7" s="3">
        <v>2.1</v>
      </c>
      <c r="F7" s="3">
        <v>11</v>
      </c>
      <c r="G7" s="3">
        <v>70</v>
      </c>
      <c r="H7" s="3">
        <v>0.52</v>
      </c>
      <c r="I7" s="3" t="s">
        <v>82</v>
      </c>
    </row>
    <row r="8" spans="1:9" ht="18" customHeight="1" x14ac:dyDescent="0.25">
      <c r="A8" s="2"/>
      <c r="B8" s="3" t="s">
        <v>13</v>
      </c>
      <c r="C8" s="8" t="s">
        <v>134</v>
      </c>
      <c r="D8" s="3">
        <v>2.4</v>
      </c>
      <c r="E8" s="3">
        <v>4.4000000000000004</v>
      </c>
      <c r="F8" s="3">
        <v>14.5</v>
      </c>
      <c r="G8" s="3">
        <v>109</v>
      </c>
      <c r="H8" s="3">
        <v>0</v>
      </c>
      <c r="I8" s="7" t="s">
        <v>62</v>
      </c>
    </row>
    <row r="9" spans="1:9" x14ac:dyDescent="0.25">
      <c r="A9" s="2"/>
      <c r="B9" s="3" t="s">
        <v>246</v>
      </c>
      <c r="C9" s="7">
        <v>11</v>
      </c>
      <c r="D9" s="3">
        <v>0</v>
      </c>
      <c r="E9" s="3">
        <v>1.0999999999999999E-2</v>
      </c>
      <c r="F9" s="3">
        <v>8.5</v>
      </c>
      <c r="G9" s="3">
        <v>32.56</v>
      </c>
      <c r="H9" s="3">
        <v>0</v>
      </c>
      <c r="I9" s="6" t="s">
        <v>247</v>
      </c>
    </row>
    <row r="10" spans="1:9" x14ac:dyDescent="0.25">
      <c r="A10" s="2"/>
      <c r="B10" s="3" t="s">
        <v>223</v>
      </c>
      <c r="C10" s="7">
        <v>350</v>
      </c>
      <c r="D10" s="3">
        <f>D6+D7+D8</f>
        <v>8.3000000000000007</v>
      </c>
      <c r="E10" s="3">
        <f>E6+E7+E8+E9</f>
        <v>12.411</v>
      </c>
      <c r="F10" s="3">
        <f>F6+F7+F8+F9</f>
        <v>51.6</v>
      </c>
      <c r="G10" s="3">
        <f>G6+G7+G8+G9</f>
        <v>349.56</v>
      </c>
      <c r="H10" s="3">
        <f>H6+H7+H8+H9</f>
        <v>0.92999999999999994</v>
      </c>
      <c r="I10" s="6"/>
    </row>
    <row r="11" spans="1:9" ht="26.25" customHeight="1" x14ac:dyDescent="0.25">
      <c r="A11" s="22" t="s">
        <v>15</v>
      </c>
      <c r="B11" s="22" t="s">
        <v>85</v>
      </c>
      <c r="C11" s="7" t="s">
        <v>21</v>
      </c>
      <c r="D11" s="7">
        <v>4.0999999999999996</v>
      </c>
      <c r="E11" s="3">
        <v>4.2</v>
      </c>
      <c r="F11" s="3">
        <v>10</v>
      </c>
      <c r="G11" s="3">
        <v>96</v>
      </c>
      <c r="H11" s="3">
        <v>0.42</v>
      </c>
      <c r="I11" s="7" t="s">
        <v>86</v>
      </c>
    </row>
    <row r="12" spans="1:9" ht="26.25" customHeight="1" x14ac:dyDescent="0.25">
      <c r="A12" s="3" t="s">
        <v>14</v>
      </c>
      <c r="B12" s="22" t="s">
        <v>176</v>
      </c>
      <c r="C12" s="7">
        <v>40</v>
      </c>
      <c r="D12" s="3">
        <v>0.3</v>
      </c>
      <c r="E12" s="3">
        <v>1.8</v>
      </c>
      <c r="F12" s="3">
        <v>1.2</v>
      </c>
      <c r="G12" s="3">
        <v>22</v>
      </c>
      <c r="H12" s="3">
        <v>1.54</v>
      </c>
      <c r="I12" s="7" t="s">
        <v>101</v>
      </c>
    </row>
    <row r="13" spans="1:9" ht="27.75" customHeight="1" x14ac:dyDescent="0.25">
      <c r="A13" s="3"/>
      <c r="B13" s="22" t="s">
        <v>228</v>
      </c>
      <c r="C13" s="7" t="s">
        <v>21</v>
      </c>
      <c r="D13" s="3">
        <v>1.3</v>
      </c>
      <c r="E13" s="3">
        <v>3</v>
      </c>
      <c r="F13" s="3">
        <v>9.3000000000000007</v>
      </c>
      <c r="G13" s="3">
        <v>71</v>
      </c>
      <c r="H13" s="3">
        <v>4.0199999999999996</v>
      </c>
      <c r="I13" s="7"/>
    </row>
    <row r="14" spans="1:9" ht="29.25" x14ac:dyDescent="0.25">
      <c r="A14" s="2"/>
      <c r="B14" s="22" t="s">
        <v>229</v>
      </c>
      <c r="C14" s="7" t="s">
        <v>230</v>
      </c>
      <c r="D14" s="3">
        <v>13.3</v>
      </c>
      <c r="E14" s="3">
        <v>13.7</v>
      </c>
      <c r="F14" s="3">
        <v>11.5</v>
      </c>
      <c r="G14" s="3">
        <v>222</v>
      </c>
      <c r="H14" s="3">
        <v>3.75</v>
      </c>
      <c r="I14" s="7" t="s">
        <v>244</v>
      </c>
    </row>
    <row r="15" spans="1:9" ht="32.25" customHeight="1" x14ac:dyDescent="0.25">
      <c r="A15" s="2"/>
      <c r="B15" s="22" t="s">
        <v>216</v>
      </c>
      <c r="C15" s="3">
        <v>150</v>
      </c>
      <c r="D15" s="3">
        <v>0.1</v>
      </c>
      <c r="E15" s="3">
        <v>0.1</v>
      </c>
      <c r="F15" s="3">
        <v>11.8</v>
      </c>
      <c r="G15" s="3">
        <v>47</v>
      </c>
      <c r="H15" s="3">
        <v>1.2</v>
      </c>
      <c r="I15" s="7" t="s">
        <v>104</v>
      </c>
    </row>
    <row r="16" spans="1:9" x14ac:dyDescent="0.25">
      <c r="A16" s="2"/>
      <c r="B16" s="22" t="s">
        <v>238</v>
      </c>
      <c r="C16" s="3">
        <v>30</v>
      </c>
      <c r="D16" s="3">
        <v>1.98</v>
      </c>
      <c r="E16" s="3">
        <v>0.36</v>
      </c>
      <c r="F16" s="3">
        <v>10.02</v>
      </c>
      <c r="G16" s="3">
        <v>52</v>
      </c>
      <c r="H16" s="3">
        <v>0</v>
      </c>
      <c r="I16" s="7" t="s">
        <v>239</v>
      </c>
    </row>
    <row r="17" spans="1:9" ht="15.75" customHeight="1" x14ac:dyDescent="0.25">
      <c r="A17" s="2"/>
      <c r="B17" s="3" t="s">
        <v>42</v>
      </c>
      <c r="C17" s="3">
        <v>30</v>
      </c>
      <c r="D17" s="3">
        <v>2.37</v>
      </c>
      <c r="E17" s="3">
        <v>0.3</v>
      </c>
      <c r="F17" s="3">
        <v>14.49</v>
      </c>
      <c r="G17" s="3">
        <v>71</v>
      </c>
      <c r="H17" s="3">
        <v>0</v>
      </c>
      <c r="I17" s="7" t="s">
        <v>239</v>
      </c>
    </row>
    <row r="18" spans="1:9" ht="14.25" customHeight="1" x14ac:dyDescent="0.25">
      <c r="A18" s="2"/>
      <c r="B18" s="3" t="s">
        <v>223</v>
      </c>
      <c r="C18" s="3">
        <v>605</v>
      </c>
      <c r="D18" s="3">
        <f>D12+D13+D14+D15+D16+D17</f>
        <v>19.350000000000001</v>
      </c>
      <c r="E18" s="3">
        <f>E12+E13+E14+E15+E16+E17</f>
        <v>19.260000000000002</v>
      </c>
      <c r="F18" s="3">
        <f>F12+F13+F14+F15+F16+F17</f>
        <v>58.309999999999995</v>
      </c>
      <c r="G18" s="3">
        <f>G12+G13+G14+G15+G16+G17</f>
        <v>485</v>
      </c>
      <c r="H18" s="3">
        <f>H12+H13+H14+H15+H16+H17</f>
        <v>10.509999999999998</v>
      </c>
      <c r="I18" s="7"/>
    </row>
    <row r="19" spans="1:9" ht="43.5" customHeight="1" x14ac:dyDescent="0.25">
      <c r="A19" s="44" t="s">
        <v>72</v>
      </c>
      <c r="B19" s="16" t="s">
        <v>180</v>
      </c>
      <c r="C19" s="7" t="s">
        <v>92</v>
      </c>
      <c r="D19" s="3">
        <v>13.7</v>
      </c>
      <c r="E19" s="3">
        <v>8.3000000000000007</v>
      </c>
      <c r="F19" s="3">
        <v>50.5</v>
      </c>
      <c r="G19" s="3">
        <v>328</v>
      </c>
      <c r="H19" s="3">
        <v>14.08</v>
      </c>
      <c r="I19" s="10" t="s">
        <v>93</v>
      </c>
    </row>
    <row r="20" spans="1:9" ht="15" customHeight="1" x14ac:dyDescent="0.25">
      <c r="A20" s="3"/>
      <c r="B20" s="22" t="s">
        <v>160</v>
      </c>
      <c r="C20" s="7">
        <v>150</v>
      </c>
      <c r="D20" s="3">
        <v>1.1000000000000001</v>
      </c>
      <c r="E20" s="3">
        <v>1.1000000000000001</v>
      </c>
      <c r="F20" s="3">
        <v>6.2</v>
      </c>
      <c r="G20" s="3">
        <v>38</v>
      </c>
      <c r="H20" s="3">
        <v>0.19</v>
      </c>
      <c r="I20" s="7" t="s">
        <v>95</v>
      </c>
    </row>
    <row r="21" spans="1:9" ht="14.25" customHeight="1" x14ac:dyDescent="0.25">
      <c r="A21" s="3"/>
      <c r="B21" s="3" t="s">
        <v>42</v>
      </c>
      <c r="C21" s="3">
        <v>15</v>
      </c>
      <c r="D21" s="3">
        <v>1.19</v>
      </c>
      <c r="E21" s="3">
        <v>0.15</v>
      </c>
      <c r="F21" s="3">
        <v>7.25</v>
      </c>
      <c r="G21" s="3">
        <v>35</v>
      </c>
      <c r="H21" s="3">
        <v>0</v>
      </c>
      <c r="I21" s="7" t="s">
        <v>239</v>
      </c>
    </row>
    <row r="22" spans="1:9" x14ac:dyDescent="0.25">
      <c r="A22" s="3"/>
      <c r="B22" s="22" t="s">
        <v>245</v>
      </c>
      <c r="C22" s="3">
        <v>100</v>
      </c>
      <c r="D22" s="3">
        <v>1.5</v>
      </c>
      <c r="E22" s="3">
        <v>0.5</v>
      </c>
      <c r="F22" s="3">
        <v>21</v>
      </c>
      <c r="G22" s="3">
        <v>95</v>
      </c>
      <c r="H22" s="3">
        <v>10</v>
      </c>
      <c r="I22" s="7" t="s">
        <v>242</v>
      </c>
    </row>
    <row r="23" spans="1:9" x14ac:dyDescent="0.25">
      <c r="A23" s="2"/>
      <c r="B23" s="3" t="s">
        <v>145</v>
      </c>
      <c r="C23" s="3">
        <v>4</v>
      </c>
      <c r="D23" s="3" t="s">
        <v>146</v>
      </c>
      <c r="E23" s="3" t="s">
        <v>146</v>
      </c>
      <c r="F23" s="3" t="s">
        <v>146</v>
      </c>
      <c r="G23" s="3" t="s">
        <v>146</v>
      </c>
      <c r="H23" s="3" t="s">
        <v>146</v>
      </c>
      <c r="I23" s="2"/>
    </row>
    <row r="24" spans="1:9" x14ac:dyDescent="0.25">
      <c r="A24" s="2"/>
      <c r="B24" s="3" t="s">
        <v>223</v>
      </c>
      <c r="C24" s="3">
        <v>400</v>
      </c>
      <c r="D24" s="3">
        <f>D19+D20+D21+D22</f>
        <v>17.489999999999998</v>
      </c>
      <c r="E24" s="3">
        <f>E19+E20+E21+E22</f>
        <v>10.050000000000001</v>
      </c>
      <c r="F24" s="3">
        <f>F19+F20+F21+F22</f>
        <v>84.95</v>
      </c>
      <c r="G24" s="3">
        <f>G19+G20+G21+G22</f>
        <v>496</v>
      </c>
      <c r="H24" s="3">
        <f>H19+H20+H21+H22</f>
        <v>24.27</v>
      </c>
      <c r="I24" s="2"/>
    </row>
    <row r="25" spans="1:9" x14ac:dyDescent="0.25">
      <c r="A25" s="2"/>
      <c r="B25" s="3" t="s">
        <v>59</v>
      </c>
      <c r="C25" s="3">
        <v>1510</v>
      </c>
      <c r="D25" s="3">
        <f>D10+D11+D18+D24</f>
        <v>49.239999999999995</v>
      </c>
      <c r="E25" s="3">
        <f>E10+E11+E18+E24</f>
        <v>45.921000000000006</v>
      </c>
      <c r="F25" s="3">
        <f>F10+F11+F18+F24</f>
        <v>204.86</v>
      </c>
      <c r="G25" s="3">
        <f>G10+G11+G18+G24</f>
        <v>1426.56</v>
      </c>
      <c r="H25" s="3">
        <f>H10+H11+H18+H24</f>
        <v>36.129999999999995</v>
      </c>
      <c r="I25" s="2"/>
    </row>
    <row r="26" spans="1:9" x14ac:dyDescent="0.25">
      <c r="C26" s="15"/>
    </row>
  </sheetData>
  <mergeCells count="7">
    <mergeCell ref="I2:I3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28"/>
  <sheetViews>
    <sheetView topLeftCell="A13" workbookViewId="0">
      <selection activeCell="C31" sqref="C31"/>
    </sheetView>
  </sheetViews>
  <sheetFormatPr defaultRowHeight="15" x14ac:dyDescent="0.25"/>
  <cols>
    <col min="1" max="1" width="12" customWidth="1"/>
    <col min="2" max="2" width="28.85546875" customWidth="1"/>
    <col min="3" max="3" width="10.5703125" customWidth="1"/>
    <col min="6" max="6" width="9.140625" customWidth="1"/>
    <col min="7" max="7" width="16.42578125" customWidth="1"/>
    <col min="8" max="8" width="10.85546875" customWidth="1"/>
  </cols>
  <sheetData>
    <row r="1" spans="1:9" x14ac:dyDescent="0.25">
      <c r="C1" s="15"/>
    </row>
    <row r="2" spans="1:9" x14ac:dyDescent="0.25">
      <c r="A2" s="49" t="s">
        <v>0</v>
      </c>
      <c r="B2" s="49" t="s">
        <v>10</v>
      </c>
      <c r="C2" s="54" t="s">
        <v>1</v>
      </c>
      <c r="D2" s="50" t="s">
        <v>2</v>
      </c>
      <c r="E2" s="50"/>
      <c r="F2" s="50"/>
      <c r="G2" s="49" t="s">
        <v>6</v>
      </c>
      <c r="H2" s="53" t="s">
        <v>7</v>
      </c>
      <c r="I2" s="53" t="s">
        <v>8</v>
      </c>
    </row>
    <row r="3" spans="1:9" x14ac:dyDescent="0.25">
      <c r="A3" s="50"/>
      <c r="B3" s="50"/>
      <c r="C3" s="55"/>
      <c r="D3" s="3" t="s">
        <v>3</v>
      </c>
      <c r="E3" s="3" t="s">
        <v>4</v>
      </c>
      <c r="F3" s="3" t="s">
        <v>5</v>
      </c>
      <c r="G3" s="49"/>
      <c r="H3" s="50"/>
      <c r="I3" s="50"/>
    </row>
    <row r="4" spans="1:9" x14ac:dyDescent="0.25">
      <c r="A4" s="2"/>
      <c r="B4" s="2"/>
      <c r="C4" s="6"/>
      <c r="D4" s="2"/>
      <c r="E4" s="2"/>
      <c r="F4" s="2"/>
      <c r="G4" s="2"/>
      <c r="H4" s="2"/>
      <c r="I4" s="2"/>
    </row>
    <row r="5" spans="1:9" x14ac:dyDescent="0.25">
      <c r="A5" s="3" t="s">
        <v>272</v>
      </c>
      <c r="B5" s="2"/>
      <c r="C5" s="6"/>
      <c r="D5" s="2"/>
      <c r="E5" s="2"/>
      <c r="F5" s="2"/>
      <c r="G5" s="2"/>
      <c r="H5" s="2"/>
      <c r="I5" s="2"/>
    </row>
    <row r="6" spans="1:9" ht="15.75" customHeight="1" x14ac:dyDescent="0.25">
      <c r="A6" s="3" t="s">
        <v>9</v>
      </c>
      <c r="B6" s="22" t="s">
        <v>181</v>
      </c>
      <c r="C6" s="7" t="s">
        <v>79</v>
      </c>
      <c r="D6" s="3">
        <v>4.7</v>
      </c>
      <c r="E6" s="3">
        <v>6.1</v>
      </c>
      <c r="F6" s="3">
        <v>25.1</v>
      </c>
      <c r="G6" s="3">
        <v>174</v>
      </c>
      <c r="H6" s="3">
        <v>0.4</v>
      </c>
      <c r="I6" s="7" t="s">
        <v>182</v>
      </c>
    </row>
    <row r="7" spans="1:9" x14ac:dyDescent="0.25">
      <c r="A7" s="2"/>
      <c r="B7" s="3" t="s">
        <v>142</v>
      </c>
      <c r="C7" s="7">
        <v>150</v>
      </c>
      <c r="D7" s="7">
        <v>2.4</v>
      </c>
      <c r="E7" s="7">
        <v>2.2999999999999998</v>
      </c>
      <c r="F7" s="7">
        <v>10.199999999999999</v>
      </c>
      <c r="G7" s="7">
        <v>69</v>
      </c>
      <c r="H7" s="7">
        <v>0.39</v>
      </c>
      <c r="I7" s="7" t="s">
        <v>75</v>
      </c>
    </row>
    <row r="8" spans="1:9" ht="18" customHeight="1" x14ac:dyDescent="0.25">
      <c r="A8" s="2"/>
      <c r="B8" s="3" t="s">
        <v>151</v>
      </c>
      <c r="C8" s="8" t="s">
        <v>152</v>
      </c>
      <c r="D8" s="3">
        <v>5</v>
      </c>
      <c r="E8" s="3">
        <v>3</v>
      </c>
      <c r="F8" s="3">
        <v>14.5</v>
      </c>
      <c r="G8" s="3">
        <v>106</v>
      </c>
      <c r="H8" s="3">
        <v>7.0000000000000007E-2</v>
      </c>
      <c r="I8" s="7" t="s">
        <v>153</v>
      </c>
    </row>
    <row r="9" spans="1:9" x14ac:dyDescent="0.25">
      <c r="A9" s="2"/>
      <c r="B9" s="3" t="s">
        <v>249</v>
      </c>
      <c r="C9" s="7">
        <v>10</v>
      </c>
      <c r="D9" s="3">
        <v>0.48</v>
      </c>
      <c r="E9" s="3">
        <v>0.28000000000000003</v>
      </c>
      <c r="F9" s="3">
        <v>7.77</v>
      </c>
      <c r="G9" s="3">
        <v>33.6</v>
      </c>
      <c r="H9" s="3">
        <v>0</v>
      </c>
      <c r="I9" s="6" t="s">
        <v>247</v>
      </c>
    </row>
    <row r="10" spans="1:9" x14ac:dyDescent="0.25">
      <c r="A10" s="2"/>
      <c r="B10" s="3" t="s">
        <v>223</v>
      </c>
      <c r="C10" s="7">
        <v>354</v>
      </c>
      <c r="D10" s="3">
        <f>D6+D7+D8+D9</f>
        <v>12.58</v>
      </c>
      <c r="E10" s="3">
        <f>E6+E7+E8+E9</f>
        <v>11.679999999999998</v>
      </c>
      <c r="F10" s="3">
        <f>F6+F7+F8+F9</f>
        <v>57.569999999999993</v>
      </c>
      <c r="G10" s="3">
        <f>G6+G7+G8+G9</f>
        <v>382.6</v>
      </c>
      <c r="H10" s="3">
        <f>H6+H7+H8+H9</f>
        <v>0.8600000000000001</v>
      </c>
      <c r="I10" s="6"/>
    </row>
    <row r="11" spans="1:9" ht="27.75" customHeight="1" x14ac:dyDescent="0.25">
      <c r="A11" s="22" t="s">
        <v>15</v>
      </c>
      <c r="B11" s="22" t="s">
        <v>250</v>
      </c>
      <c r="C11" s="3">
        <v>100</v>
      </c>
      <c r="D11" s="3">
        <v>0.4</v>
      </c>
      <c r="E11" s="3">
        <v>0.4</v>
      </c>
      <c r="F11" s="3">
        <v>9.8000000000000007</v>
      </c>
      <c r="G11" s="3">
        <v>44</v>
      </c>
      <c r="H11" s="3">
        <v>10</v>
      </c>
      <c r="I11" s="7" t="s">
        <v>239</v>
      </c>
    </row>
    <row r="12" spans="1:9" ht="26.25" customHeight="1" x14ac:dyDescent="0.25">
      <c r="A12" s="3" t="s">
        <v>14</v>
      </c>
      <c r="B12" s="22" t="s">
        <v>183</v>
      </c>
      <c r="C12" s="7">
        <v>40</v>
      </c>
      <c r="D12" s="3">
        <v>0.3</v>
      </c>
      <c r="E12" s="3">
        <v>1.9</v>
      </c>
      <c r="F12" s="3">
        <v>1.5</v>
      </c>
      <c r="G12" s="3">
        <v>24</v>
      </c>
      <c r="H12" s="3">
        <v>2.2799999999999998</v>
      </c>
      <c r="I12" s="7" t="s">
        <v>184</v>
      </c>
    </row>
    <row r="13" spans="1:9" ht="17.25" customHeight="1" x14ac:dyDescent="0.25">
      <c r="A13" s="3"/>
      <c r="B13" s="22" t="s">
        <v>185</v>
      </c>
      <c r="C13" s="7" t="s">
        <v>169</v>
      </c>
      <c r="D13" s="3">
        <v>3.5</v>
      </c>
      <c r="E13" s="3">
        <v>0.8</v>
      </c>
      <c r="F13" s="3">
        <v>8.3000000000000007</v>
      </c>
      <c r="G13" s="3">
        <v>55</v>
      </c>
      <c r="H13" s="3">
        <v>2.93</v>
      </c>
      <c r="I13" s="7" t="s">
        <v>186</v>
      </c>
    </row>
    <row r="14" spans="1:9" x14ac:dyDescent="0.25">
      <c r="A14" s="2"/>
      <c r="B14" s="16" t="s">
        <v>187</v>
      </c>
      <c r="C14" s="7" t="s">
        <v>188</v>
      </c>
      <c r="D14" s="3">
        <v>8.1999999999999993</v>
      </c>
      <c r="E14" s="3">
        <v>10</v>
      </c>
      <c r="F14" s="3">
        <v>8.1999999999999993</v>
      </c>
      <c r="G14" s="3">
        <v>156</v>
      </c>
      <c r="H14" s="3">
        <v>0.5</v>
      </c>
      <c r="I14" s="7" t="s">
        <v>189</v>
      </c>
    </row>
    <row r="15" spans="1:9" x14ac:dyDescent="0.25">
      <c r="A15" s="2"/>
      <c r="B15" s="22" t="s">
        <v>190</v>
      </c>
      <c r="C15" s="7">
        <v>150</v>
      </c>
      <c r="D15" s="3">
        <v>9.1</v>
      </c>
      <c r="E15" s="3">
        <v>10.9</v>
      </c>
      <c r="F15" s="3">
        <v>15.8</v>
      </c>
      <c r="G15" s="3">
        <v>198</v>
      </c>
      <c r="H15" s="3">
        <v>7.42</v>
      </c>
      <c r="I15" s="7" t="s">
        <v>191</v>
      </c>
    </row>
    <row r="16" spans="1:9" ht="40.5" customHeight="1" x14ac:dyDescent="0.25">
      <c r="A16" s="2"/>
      <c r="B16" s="44" t="s">
        <v>218</v>
      </c>
      <c r="C16" s="7">
        <v>150</v>
      </c>
      <c r="D16" s="3">
        <v>0</v>
      </c>
      <c r="E16" s="3">
        <v>0</v>
      </c>
      <c r="F16" s="3">
        <v>15</v>
      </c>
      <c r="G16" s="3">
        <v>57</v>
      </c>
      <c r="H16" s="3">
        <v>0</v>
      </c>
      <c r="I16" s="7" t="s">
        <v>71</v>
      </c>
    </row>
    <row r="17" spans="1:9" x14ac:dyDescent="0.25">
      <c r="A17" s="2"/>
      <c r="B17" s="3" t="s">
        <v>238</v>
      </c>
      <c r="C17" s="7">
        <v>30</v>
      </c>
      <c r="D17" s="3">
        <v>1.98</v>
      </c>
      <c r="E17" s="3">
        <v>0.36</v>
      </c>
      <c r="F17" s="3">
        <v>10.02</v>
      </c>
      <c r="G17" s="3">
        <v>52</v>
      </c>
      <c r="H17" s="3">
        <v>0</v>
      </c>
      <c r="I17" s="3" t="s">
        <v>239</v>
      </c>
    </row>
    <row r="18" spans="1:9" ht="18" customHeight="1" x14ac:dyDescent="0.25">
      <c r="A18" s="2"/>
      <c r="B18" s="22" t="s">
        <v>248</v>
      </c>
      <c r="C18" s="3">
        <v>30</v>
      </c>
      <c r="D18" s="3">
        <v>2.37</v>
      </c>
      <c r="E18" s="3">
        <v>0.3</v>
      </c>
      <c r="F18" s="3">
        <v>14.49</v>
      </c>
      <c r="G18" s="3">
        <v>71</v>
      </c>
      <c r="H18" s="3">
        <v>0</v>
      </c>
      <c r="I18" s="7" t="s">
        <v>239</v>
      </c>
    </row>
    <row r="19" spans="1:9" ht="18" customHeight="1" x14ac:dyDescent="0.25">
      <c r="A19" s="2"/>
      <c r="B19" s="22" t="s">
        <v>223</v>
      </c>
      <c r="C19" s="3">
        <v>625</v>
      </c>
      <c r="D19" s="3">
        <f>D12+D13+D14+D15+D16+D17+D18</f>
        <v>25.450000000000003</v>
      </c>
      <c r="E19" s="3">
        <f>E12+E13+E14+E15+E16+E17+E18</f>
        <v>24.26</v>
      </c>
      <c r="F19" s="3">
        <f>F12+F13+F14+F15+F16+F17+F18</f>
        <v>73.309999999999988</v>
      </c>
      <c r="G19" s="3">
        <f>G12+G13+G14+G15+G16+G17+G18</f>
        <v>613</v>
      </c>
      <c r="H19" s="3">
        <f>H12+H13+H14+H15+H16+H17+H18</f>
        <v>13.129999999999999</v>
      </c>
      <c r="I19" s="7"/>
    </row>
    <row r="20" spans="1:9" ht="28.5" customHeight="1" x14ac:dyDescent="0.25">
      <c r="A20" s="44" t="s">
        <v>72</v>
      </c>
      <c r="B20" s="16" t="s">
        <v>192</v>
      </c>
      <c r="C20" s="7" t="s">
        <v>193</v>
      </c>
      <c r="D20" s="3">
        <v>5.8</v>
      </c>
      <c r="E20" s="3">
        <v>9.5</v>
      </c>
      <c r="F20" s="3">
        <v>1.1000000000000001</v>
      </c>
      <c r="G20" s="3">
        <v>113</v>
      </c>
      <c r="H20" s="3">
        <v>0.09</v>
      </c>
      <c r="I20" s="10" t="s">
        <v>194</v>
      </c>
    </row>
    <row r="21" spans="1:9" ht="32.25" customHeight="1" x14ac:dyDescent="0.25">
      <c r="A21" s="3"/>
      <c r="B21" s="36" t="s">
        <v>270</v>
      </c>
      <c r="C21" s="37">
        <v>40</v>
      </c>
      <c r="D21" s="3">
        <v>0.9</v>
      </c>
      <c r="E21" s="3">
        <v>1.8</v>
      </c>
      <c r="F21" s="3">
        <v>4.0999999999999996</v>
      </c>
      <c r="G21" s="3">
        <v>36</v>
      </c>
      <c r="H21" s="3">
        <v>8.66</v>
      </c>
      <c r="I21" s="3" t="s">
        <v>77</v>
      </c>
    </row>
    <row r="22" spans="1:9" ht="15.75" customHeight="1" x14ac:dyDescent="0.25">
      <c r="A22" s="3"/>
      <c r="B22" s="22" t="s">
        <v>160</v>
      </c>
      <c r="C22" s="46">
        <v>150</v>
      </c>
      <c r="D22" s="3">
        <v>1.1000000000000001</v>
      </c>
      <c r="E22" s="3">
        <v>1.1000000000000001</v>
      </c>
      <c r="F22" s="3">
        <v>6.2</v>
      </c>
      <c r="G22" s="3">
        <v>38</v>
      </c>
      <c r="H22" s="3">
        <v>0.19</v>
      </c>
      <c r="I22" s="7" t="s">
        <v>95</v>
      </c>
    </row>
    <row r="23" spans="1:9" ht="14.25" customHeight="1" x14ac:dyDescent="0.25">
      <c r="A23" s="3"/>
      <c r="B23" s="3" t="s">
        <v>42</v>
      </c>
      <c r="C23" s="3">
        <v>15</v>
      </c>
      <c r="D23" s="3">
        <v>1.19</v>
      </c>
      <c r="E23" s="3">
        <v>0.15</v>
      </c>
      <c r="F23" s="3">
        <v>7.25</v>
      </c>
      <c r="G23" s="3">
        <v>35</v>
      </c>
      <c r="H23" s="3">
        <v>0</v>
      </c>
      <c r="I23" s="7" t="s">
        <v>239</v>
      </c>
    </row>
    <row r="24" spans="1:9" ht="14.25" customHeight="1" x14ac:dyDescent="0.25">
      <c r="A24" s="3"/>
      <c r="B24" s="22" t="s">
        <v>195</v>
      </c>
      <c r="C24" s="6">
        <v>50</v>
      </c>
      <c r="D24" s="3">
        <v>3.1</v>
      </c>
      <c r="E24" s="3">
        <v>1.5</v>
      </c>
      <c r="F24" s="3">
        <v>28.9</v>
      </c>
      <c r="G24" s="3">
        <v>141</v>
      </c>
      <c r="H24" s="3">
        <v>0.04</v>
      </c>
      <c r="I24" s="7" t="s">
        <v>196</v>
      </c>
    </row>
    <row r="25" spans="1:9" x14ac:dyDescent="0.25">
      <c r="A25" s="2"/>
      <c r="B25" s="3" t="s">
        <v>145</v>
      </c>
      <c r="C25" s="7">
        <v>4</v>
      </c>
      <c r="D25" s="3" t="s">
        <v>146</v>
      </c>
      <c r="E25" s="3" t="s">
        <v>146</v>
      </c>
      <c r="F25" s="3" t="s">
        <v>146</v>
      </c>
      <c r="G25" s="3" t="s">
        <v>146</v>
      </c>
      <c r="H25" s="3" t="s">
        <v>146</v>
      </c>
      <c r="I25" s="2"/>
    </row>
    <row r="26" spans="1:9" x14ac:dyDescent="0.25">
      <c r="A26" s="2"/>
      <c r="B26" s="3" t="s">
        <v>223</v>
      </c>
      <c r="C26" s="46">
        <v>318</v>
      </c>
      <c r="D26" s="3">
        <f>D20+D22+D23+D24</f>
        <v>11.19</v>
      </c>
      <c r="E26" s="3">
        <f>E20+E22+E23+E24</f>
        <v>12.25</v>
      </c>
      <c r="F26" s="3">
        <f>F20+F22+F23+F24</f>
        <v>43.45</v>
      </c>
      <c r="G26" s="3">
        <f>G20+G22+G23+G24</f>
        <v>327</v>
      </c>
      <c r="H26" s="3">
        <f>H20+H22+H23+H24</f>
        <v>0.32</v>
      </c>
      <c r="I26" s="2"/>
    </row>
    <row r="27" spans="1:9" x14ac:dyDescent="0.25">
      <c r="A27" s="2"/>
      <c r="B27" s="3" t="s">
        <v>59</v>
      </c>
      <c r="C27" s="7">
        <v>1397</v>
      </c>
      <c r="D27" s="3">
        <f>D10+D11+D19+D26</f>
        <v>49.620000000000005</v>
      </c>
      <c r="E27" s="3">
        <f>E10+E11+E19+E26</f>
        <v>48.59</v>
      </c>
      <c r="F27" s="3">
        <f>F10+F11+F19+F26</f>
        <v>184.13</v>
      </c>
      <c r="G27" s="3">
        <f>G10+G11+G19+G26</f>
        <v>1366.6</v>
      </c>
      <c r="H27" s="3">
        <f>H10+H11+H19+H26</f>
        <v>24.31</v>
      </c>
      <c r="I27" s="2"/>
    </row>
    <row r="28" spans="1:9" x14ac:dyDescent="0.25">
      <c r="C28" s="15"/>
    </row>
  </sheetData>
  <mergeCells count="7">
    <mergeCell ref="I2:I3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Q24"/>
  <sheetViews>
    <sheetView topLeftCell="A10" workbookViewId="0">
      <selection activeCell="C24" sqref="C24"/>
    </sheetView>
  </sheetViews>
  <sheetFormatPr defaultRowHeight="15" x14ac:dyDescent="0.25"/>
  <cols>
    <col min="1" max="1" width="10.7109375" customWidth="1"/>
    <col min="2" max="2" width="23.7109375" customWidth="1"/>
    <col min="3" max="3" width="10.5703125" customWidth="1"/>
    <col min="6" max="6" width="9.140625" customWidth="1"/>
    <col min="7" max="7" width="16.42578125" customWidth="1"/>
  </cols>
  <sheetData>
    <row r="1" spans="1:17" x14ac:dyDescent="0.25">
      <c r="A1" s="57" t="s">
        <v>0</v>
      </c>
      <c r="B1" s="57" t="s">
        <v>10</v>
      </c>
      <c r="C1" s="57" t="s">
        <v>1</v>
      </c>
      <c r="D1" s="56" t="s">
        <v>2</v>
      </c>
      <c r="E1" s="56"/>
      <c r="F1" s="56"/>
      <c r="G1" s="57" t="s">
        <v>6</v>
      </c>
      <c r="H1" s="58" t="s">
        <v>7</v>
      </c>
      <c r="I1" s="58" t="s">
        <v>8</v>
      </c>
    </row>
    <row r="2" spans="1:17" x14ac:dyDescent="0.25">
      <c r="A2" s="56"/>
      <c r="B2" s="56"/>
      <c r="C2" s="56"/>
      <c r="D2" s="2" t="s">
        <v>3</v>
      </c>
      <c r="E2" s="2" t="s">
        <v>4</v>
      </c>
      <c r="F2" s="2" t="s">
        <v>5</v>
      </c>
      <c r="G2" s="57"/>
      <c r="H2" s="56"/>
      <c r="I2" s="56"/>
    </row>
    <row r="3" spans="1:17" x14ac:dyDescent="0.25">
      <c r="A3" s="2" t="s">
        <v>20</v>
      </c>
      <c r="B3" s="2"/>
      <c r="C3" s="2"/>
      <c r="D3" s="2"/>
      <c r="E3" s="2"/>
      <c r="F3" s="2"/>
      <c r="G3" s="2"/>
      <c r="H3" s="2"/>
      <c r="I3" s="2"/>
    </row>
    <row r="4" spans="1:17" ht="43.5" x14ac:dyDescent="0.25">
      <c r="A4" s="3" t="s">
        <v>9</v>
      </c>
      <c r="B4" s="16" t="s">
        <v>197</v>
      </c>
      <c r="C4" s="10" t="s">
        <v>199</v>
      </c>
      <c r="D4" s="10">
        <v>3.2</v>
      </c>
      <c r="E4" s="10">
        <v>10.1</v>
      </c>
      <c r="F4" s="10">
        <v>49.6</v>
      </c>
      <c r="G4" s="10">
        <v>301</v>
      </c>
      <c r="H4" s="10">
        <v>0</v>
      </c>
      <c r="I4" s="10" t="s">
        <v>198</v>
      </c>
    </row>
    <row r="5" spans="1:17" x14ac:dyDescent="0.25">
      <c r="A5" s="2"/>
      <c r="B5" s="29" t="s">
        <v>12</v>
      </c>
      <c r="C5" s="3">
        <v>150</v>
      </c>
      <c r="D5" s="3">
        <v>0.1</v>
      </c>
      <c r="E5" s="3">
        <v>0.02</v>
      </c>
      <c r="F5" s="3">
        <v>4.5999999999999996</v>
      </c>
      <c r="G5" s="3">
        <v>18</v>
      </c>
      <c r="H5" s="3">
        <v>0</v>
      </c>
      <c r="I5" s="3" t="s">
        <v>61</v>
      </c>
    </row>
    <row r="6" spans="1:17" x14ac:dyDescent="0.25">
      <c r="A6" s="2"/>
      <c r="B6" s="29" t="s">
        <v>13</v>
      </c>
      <c r="C6" s="4">
        <v>35</v>
      </c>
      <c r="D6" s="3">
        <v>2.4</v>
      </c>
      <c r="E6" s="3">
        <v>4.4000000000000004</v>
      </c>
      <c r="F6" s="3">
        <v>14.5</v>
      </c>
      <c r="G6" s="3">
        <v>109</v>
      </c>
      <c r="H6" s="3">
        <v>0</v>
      </c>
      <c r="I6" s="3" t="s">
        <v>62</v>
      </c>
    </row>
    <row r="7" spans="1:17" x14ac:dyDescent="0.25">
      <c r="A7" s="2"/>
      <c r="B7" s="3" t="s">
        <v>243</v>
      </c>
      <c r="C7" s="45">
        <v>20</v>
      </c>
      <c r="D7" s="45">
        <v>0.16</v>
      </c>
      <c r="E7" s="45">
        <v>0.02</v>
      </c>
      <c r="F7" s="45">
        <v>15.96</v>
      </c>
      <c r="G7" s="45">
        <v>65</v>
      </c>
      <c r="H7" s="45">
        <v>0</v>
      </c>
      <c r="I7" s="6" t="s">
        <v>239</v>
      </c>
    </row>
    <row r="8" spans="1:17" x14ac:dyDescent="0.25">
      <c r="A8" s="2"/>
      <c r="B8" s="3" t="s">
        <v>223</v>
      </c>
      <c r="C8" s="3">
        <v>363</v>
      </c>
      <c r="D8" s="3">
        <f>D4+D5+D6</f>
        <v>5.7</v>
      </c>
      <c r="E8" s="3">
        <f>E4+E5+E6</f>
        <v>14.52</v>
      </c>
      <c r="F8" s="3">
        <f>F4+F5+F6</f>
        <v>68.7</v>
      </c>
      <c r="G8" s="3">
        <f>G4+G5+G6</f>
        <v>428</v>
      </c>
      <c r="H8" s="3">
        <f>H4+H5+H6</f>
        <v>0</v>
      </c>
      <c r="I8" s="2"/>
    </row>
    <row r="9" spans="1:17" ht="29.25" x14ac:dyDescent="0.25">
      <c r="A9" s="29" t="s">
        <v>15</v>
      </c>
      <c r="B9" s="29" t="s">
        <v>63</v>
      </c>
      <c r="C9" s="3">
        <v>150</v>
      </c>
      <c r="D9" s="3">
        <v>0.75</v>
      </c>
      <c r="E9" s="3">
        <v>0.15</v>
      </c>
      <c r="F9" s="3">
        <v>15.15</v>
      </c>
      <c r="G9" s="3">
        <v>69</v>
      </c>
      <c r="H9" s="3">
        <v>3</v>
      </c>
      <c r="I9" s="3" t="s">
        <v>64</v>
      </c>
    </row>
    <row r="10" spans="1:17" ht="34.5" customHeight="1" x14ac:dyDescent="0.25">
      <c r="A10" s="3" t="s">
        <v>14</v>
      </c>
      <c r="B10" s="29" t="s">
        <v>76</v>
      </c>
      <c r="C10" s="3">
        <v>40</v>
      </c>
      <c r="D10" s="3">
        <v>0.9</v>
      </c>
      <c r="E10" s="3">
        <v>1.8</v>
      </c>
      <c r="F10" s="3">
        <v>4.0999999999999996</v>
      </c>
      <c r="G10" s="3">
        <v>36</v>
      </c>
      <c r="H10" s="3">
        <v>8.66</v>
      </c>
      <c r="I10" s="3" t="s">
        <v>77</v>
      </c>
    </row>
    <row r="11" spans="1:17" x14ac:dyDescent="0.25">
      <c r="A11" s="2"/>
      <c r="B11" s="29" t="s">
        <v>200</v>
      </c>
      <c r="C11" s="32">
        <v>150</v>
      </c>
      <c r="D11" s="3">
        <v>1.2</v>
      </c>
      <c r="E11" s="3">
        <v>2.6</v>
      </c>
      <c r="F11" s="3">
        <v>6.5</v>
      </c>
      <c r="G11" s="3">
        <v>55</v>
      </c>
      <c r="H11" s="3">
        <v>5.4</v>
      </c>
      <c r="I11" s="32" t="s">
        <v>201</v>
      </c>
    </row>
    <row r="12" spans="1:17" ht="22.5" customHeight="1" x14ac:dyDescent="0.25">
      <c r="A12" s="2"/>
      <c r="B12" s="29" t="s">
        <v>65</v>
      </c>
      <c r="C12" s="3" t="s">
        <v>66</v>
      </c>
      <c r="D12" s="3">
        <v>8.1999999999999993</v>
      </c>
      <c r="E12" s="3">
        <v>12.9</v>
      </c>
      <c r="F12" s="3">
        <v>10.1</v>
      </c>
      <c r="G12" s="3">
        <v>190</v>
      </c>
      <c r="H12" s="3">
        <v>0.81</v>
      </c>
      <c r="I12" s="3" t="s">
        <v>67</v>
      </c>
      <c r="J12" s="20"/>
      <c r="K12" s="19"/>
      <c r="L12" s="18"/>
      <c r="M12" s="18"/>
      <c r="N12" s="18"/>
      <c r="O12" s="18"/>
      <c r="P12" s="18"/>
      <c r="Q12" s="17"/>
    </row>
    <row r="13" spans="1:17" x14ac:dyDescent="0.25">
      <c r="A13" s="2"/>
      <c r="B13" s="29" t="s">
        <v>68</v>
      </c>
      <c r="C13" s="3" t="s">
        <v>70</v>
      </c>
      <c r="D13" s="3">
        <v>9.8000000000000007</v>
      </c>
      <c r="E13" s="3">
        <v>3.4</v>
      </c>
      <c r="F13" s="3">
        <v>22.1</v>
      </c>
      <c r="G13" s="3">
        <v>160</v>
      </c>
      <c r="H13" s="3">
        <v>0</v>
      </c>
      <c r="I13" s="3" t="s">
        <v>69</v>
      </c>
    </row>
    <row r="14" spans="1:17" ht="29.25" x14ac:dyDescent="0.25">
      <c r="A14" s="2"/>
      <c r="B14" s="29" t="s">
        <v>254</v>
      </c>
      <c r="C14" s="3">
        <v>150</v>
      </c>
      <c r="D14" s="3">
        <v>0</v>
      </c>
      <c r="E14" s="3">
        <v>0</v>
      </c>
      <c r="F14" s="3">
        <v>15</v>
      </c>
      <c r="G14" s="3">
        <v>57</v>
      </c>
      <c r="H14" s="3">
        <v>0</v>
      </c>
      <c r="I14" s="3" t="s">
        <v>71</v>
      </c>
    </row>
    <row r="15" spans="1:17" x14ac:dyDescent="0.25">
      <c r="A15" s="2"/>
      <c r="B15" s="29" t="s">
        <v>238</v>
      </c>
      <c r="C15" s="3">
        <v>30</v>
      </c>
      <c r="D15" s="3">
        <v>1.98</v>
      </c>
      <c r="E15" s="3">
        <v>0.36</v>
      </c>
      <c r="F15" s="3">
        <v>10.02</v>
      </c>
      <c r="G15" s="3">
        <v>52</v>
      </c>
      <c r="H15" s="3">
        <v>0</v>
      </c>
      <c r="I15" s="3" t="s">
        <v>239</v>
      </c>
    </row>
    <row r="16" spans="1:17" x14ac:dyDescent="0.25">
      <c r="A16" s="2"/>
      <c r="B16" s="29" t="s">
        <v>42</v>
      </c>
      <c r="C16" s="3">
        <v>30</v>
      </c>
      <c r="D16" s="3">
        <v>2.37</v>
      </c>
      <c r="E16" s="3">
        <v>0.3</v>
      </c>
      <c r="F16" s="3">
        <v>14.49</v>
      </c>
      <c r="G16" s="3">
        <v>71</v>
      </c>
      <c r="H16" s="3"/>
      <c r="I16" s="3" t="s">
        <v>239</v>
      </c>
    </row>
    <row r="17" spans="1:10" x14ac:dyDescent="0.25">
      <c r="A17" s="2"/>
      <c r="B17" s="29" t="s">
        <v>223</v>
      </c>
      <c r="C17" s="3">
        <v>583</v>
      </c>
      <c r="D17" s="3">
        <f>D10+D11+D12+D13+D14+D15+D16</f>
        <v>24.450000000000003</v>
      </c>
      <c r="E17" s="3">
        <f>E10+E11+E12+E13+E14+E15+E16</f>
        <v>21.36</v>
      </c>
      <c r="F17" s="3">
        <f>F10+F11+F12+F13+F14+F15+F16</f>
        <v>82.309999999999988</v>
      </c>
      <c r="G17" s="3">
        <f>G10+G11+G12+G13+G14+G15+G16</f>
        <v>621</v>
      </c>
      <c r="H17" s="3">
        <f>H10+H11+H12+H13+H14+H15+H16</f>
        <v>14.870000000000001</v>
      </c>
      <c r="I17" s="2"/>
    </row>
    <row r="18" spans="1:10" ht="42" customHeight="1" x14ac:dyDescent="0.25">
      <c r="A18" s="29" t="s">
        <v>72</v>
      </c>
      <c r="B18" s="16" t="s">
        <v>202</v>
      </c>
      <c r="C18" s="10">
        <v>150</v>
      </c>
      <c r="D18" s="9">
        <v>32.299999999999997</v>
      </c>
      <c r="E18" s="9">
        <v>3.1</v>
      </c>
      <c r="F18" s="9">
        <v>11.9</v>
      </c>
      <c r="G18" s="9">
        <v>89</v>
      </c>
      <c r="H18" s="9">
        <v>0.39</v>
      </c>
      <c r="I18" s="10" t="s">
        <v>203</v>
      </c>
      <c r="J18" t="s">
        <v>146</v>
      </c>
    </row>
    <row r="19" spans="1:10" x14ac:dyDescent="0.25">
      <c r="A19" s="2"/>
      <c r="B19" s="29" t="s">
        <v>74</v>
      </c>
      <c r="C19" s="3">
        <v>150</v>
      </c>
      <c r="D19" s="3">
        <v>2.4</v>
      </c>
      <c r="E19" s="3">
        <v>2.2999999999999998</v>
      </c>
      <c r="F19" s="3">
        <v>10.199999999999999</v>
      </c>
      <c r="G19" s="3">
        <v>69</v>
      </c>
      <c r="H19" s="3">
        <v>0.39</v>
      </c>
      <c r="I19" s="3" t="s">
        <v>75</v>
      </c>
    </row>
    <row r="20" spans="1:10" x14ac:dyDescent="0.25">
      <c r="A20" s="2"/>
      <c r="B20" s="29" t="s">
        <v>161</v>
      </c>
      <c r="C20" s="32">
        <v>20</v>
      </c>
      <c r="D20" s="3">
        <v>1.5</v>
      </c>
      <c r="E20" s="3">
        <v>2.2999999999999998</v>
      </c>
      <c r="F20" s="3">
        <v>14.9</v>
      </c>
      <c r="G20" s="3">
        <v>83</v>
      </c>
      <c r="H20" s="3">
        <v>0</v>
      </c>
      <c r="I20" s="32" t="s">
        <v>64</v>
      </c>
    </row>
    <row r="21" spans="1:10" x14ac:dyDescent="0.25">
      <c r="A21" s="2"/>
      <c r="B21" s="3" t="s">
        <v>11</v>
      </c>
      <c r="C21" s="3">
        <v>15</v>
      </c>
      <c r="D21" s="3">
        <v>1.19</v>
      </c>
      <c r="E21" s="3">
        <v>0.15</v>
      </c>
      <c r="F21" s="3">
        <v>7.25</v>
      </c>
      <c r="G21" s="3">
        <v>35</v>
      </c>
      <c r="H21" s="3">
        <v>0</v>
      </c>
      <c r="I21" s="3" t="s">
        <v>239</v>
      </c>
    </row>
    <row r="22" spans="1:10" x14ac:dyDescent="0.25">
      <c r="A22" s="2"/>
      <c r="B22" s="3" t="s">
        <v>17</v>
      </c>
      <c r="C22" s="3">
        <v>4</v>
      </c>
      <c r="D22" s="2"/>
      <c r="E22" s="2"/>
      <c r="F22" s="2"/>
      <c r="G22" s="2"/>
      <c r="H22" s="2"/>
      <c r="I22" s="2"/>
    </row>
    <row r="23" spans="1:10" x14ac:dyDescent="0.25">
      <c r="A23" s="2"/>
      <c r="B23" s="3" t="s">
        <v>223</v>
      </c>
      <c r="C23" s="3">
        <v>335</v>
      </c>
      <c r="D23" s="3">
        <f>D18+D19+D20+D21</f>
        <v>37.389999999999993</v>
      </c>
      <c r="E23" s="3">
        <f>E18+E19+E20+E21</f>
        <v>7.8500000000000005</v>
      </c>
      <c r="F23" s="3">
        <f>F18+F19+F20+F21</f>
        <v>44.25</v>
      </c>
      <c r="G23" s="3">
        <f>G18+G19+G20+G21</f>
        <v>276</v>
      </c>
      <c r="H23" s="3">
        <f>H18+H19+H20+H21</f>
        <v>0.78</v>
      </c>
      <c r="I23" s="2"/>
    </row>
    <row r="24" spans="1:10" x14ac:dyDescent="0.25">
      <c r="A24" s="2"/>
      <c r="B24" s="3" t="s">
        <v>59</v>
      </c>
      <c r="C24" s="3">
        <v>1431</v>
      </c>
      <c r="D24" s="3">
        <f>D8+D9+D17+D23</f>
        <v>68.289999999999992</v>
      </c>
      <c r="E24" s="3">
        <f>E8+E9+E17+E23</f>
        <v>43.88</v>
      </c>
      <c r="F24" s="3">
        <f>F8+F9+F17+F23</f>
        <v>210.41</v>
      </c>
      <c r="G24" s="3">
        <f>G8+G9+G17+G23</f>
        <v>1394</v>
      </c>
      <c r="H24" s="3">
        <f>H8+H9+H17+H23</f>
        <v>18.650000000000002</v>
      </c>
      <c r="I24" s="3"/>
    </row>
  </sheetData>
  <mergeCells count="7">
    <mergeCell ref="D1:F1"/>
    <mergeCell ref="G1:G2"/>
    <mergeCell ref="H1:H2"/>
    <mergeCell ref="I1:I2"/>
    <mergeCell ref="A1:A2"/>
    <mergeCell ref="B1:B2"/>
    <mergeCell ref="C1:C2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opLeftCell="A13" workbookViewId="0">
      <selection activeCell="C23" sqref="C23"/>
    </sheetView>
  </sheetViews>
  <sheetFormatPr defaultRowHeight="15" x14ac:dyDescent="0.25"/>
  <cols>
    <col min="1" max="1" width="15" customWidth="1"/>
    <col min="2" max="2" width="26.140625" customWidth="1"/>
  </cols>
  <sheetData>
    <row r="1" spans="1:9" x14ac:dyDescent="0.25">
      <c r="A1" s="49" t="s">
        <v>0</v>
      </c>
      <c r="B1" s="49" t="s">
        <v>10</v>
      </c>
      <c r="C1" s="49" t="s">
        <v>1</v>
      </c>
      <c r="D1" s="50" t="s">
        <v>2</v>
      </c>
      <c r="E1" s="50"/>
      <c r="F1" s="50"/>
      <c r="G1" s="49" t="s">
        <v>6</v>
      </c>
      <c r="H1" s="53" t="s">
        <v>7</v>
      </c>
      <c r="I1" s="53" t="s">
        <v>8</v>
      </c>
    </row>
    <row r="2" spans="1:9" x14ac:dyDescent="0.25">
      <c r="A2" s="50"/>
      <c r="B2" s="50"/>
      <c r="C2" s="50"/>
      <c r="D2" s="3" t="s">
        <v>3</v>
      </c>
      <c r="E2" s="3" t="s">
        <v>4</v>
      </c>
      <c r="F2" s="3" t="s">
        <v>5</v>
      </c>
      <c r="G2" s="49"/>
      <c r="H2" s="50"/>
      <c r="I2" s="50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114</v>
      </c>
      <c r="B4" s="2"/>
      <c r="C4" s="2"/>
      <c r="D4" s="2"/>
      <c r="E4" s="2"/>
      <c r="F4" s="2"/>
      <c r="G4" s="2"/>
      <c r="H4" s="2"/>
      <c r="I4" s="2"/>
    </row>
    <row r="5" spans="1:9" ht="23.25" customHeight="1" x14ac:dyDescent="0.25">
      <c r="A5" s="3" t="s">
        <v>9</v>
      </c>
      <c r="B5" s="29" t="s">
        <v>78</v>
      </c>
      <c r="C5" s="32" t="s">
        <v>79</v>
      </c>
      <c r="D5" s="32">
        <v>5.6</v>
      </c>
      <c r="E5" s="32">
        <v>6.6</v>
      </c>
      <c r="F5" s="32">
        <v>26.4</v>
      </c>
      <c r="G5" s="32">
        <v>187</v>
      </c>
      <c r="H5" s="32">
        <v>0.4</v>
      </c>
      <c r="I5" s="32" t="s">
        <v>80</v>
      </c>
    </row>
    <row r="6" spans="1:9" ht="22.5" customHeight="1" x14ac:dyDescent="0.25">
      <c r="A6" s="2"/>
      <c r="B6" s="29" t="s">
        <v>81</v>
      </c>
      <c r="C6" s="32">
        <v>150</v>
      </c>
      <c r="D6" s="32">
        <v>2.1</v>
      </c>
      <c r="E6" s="32">
        <v>2.1</v>
      </c>
      <c r="F6" s="32">
        <v>11</v>
      </c>
      <c r="G6" s="32">
        <v>70</v>
      </c>
      <c r="H6" s="32">
        <v>0.52</v>
      </c>
      <c r="I6" s="32" t="s">
        <v>82</v>
      </c>
    </row>
    <row r="7" spans="1:9" ht="16.5" customHeight="1" x14ac:dyDescent="0.25">
      <c r="A7" s="2"/>
      <c r="B7" s="29" t="s">
        <v>13</v>
      </c>
      <c r="C7" s="24">
        <v>35</v>
      </c>
      <c r="D7" s="32">
        <v>2.4</v>
      </c>
      <c r="E7" s="32">
        <v>4.4000000000000004</v>
      </c>
      <c r="F7" s="32">
        <v>14.5</v>
      </c>
      <c r="G7" s="32">
        <v>109</v>
      </c>
      <c r="H7" s="32">
        <v>0</v>
      </c>
      <c r="I7" s="32" t="s">
        <v>62</v>
      </c>
    </row>
    <row r="8" spans="1:9" x14ac:dyDescent="0.25">
      <c r="A8" s="2"/>
      <c r="B8" s="29" t="s">
        <v>223</v>
      </c>
      <c r="C8" s="45">
        <v>339</v>
      </c>
      <c r="D8" s="32">
        <v>10.1</v>
      </c>
      <c r="E8" s="32">
        <v>13.1</v>
      </c>
      <c r="F8" s="32">
        <v>51.9</v>
      </c>
      <c r="G8" s="32">
        <v>366</v>
      </c>
      <c r="H8" s="32">
        <v>0.92</v>
      </c>
      <c r="I8" s="6"/>
    </row>
    <row r="9" spans="1:9" ht="28.5" customHeight="1" x14ac:dyDescent="0.25">
      <c r="A9" s="29" t="s">
        <v>15</v>
      </c>
      <c r="B9" s="29" t="s">
        <v>85</v>
      </c>
      <c r="C9" s="32" t="s">
        <v>21</v>
      </c>
      <c r="D9" s="32">
        <v>4.0999999999999996</v>
      </c>
      <c r="E9" s="32">
        <v>4.2</v>
      </c>
      <c r="F9" s="32">
        <v>10</v>
      </c>
      <c r="G9" s="32">
        <v>96</v>
      </c>
      <c r="H9" s="32">
        <v>0.42</v>
      </c>
      <c r="I9" s="32" t="s">
        <v>86</v>
      </c>
    </row>
    <row r="10" spans="1:9" x14ac:dyDescent="0.25">
      <c r="A10" s="3" t="s">
        <v>14</v>
      </c>
      <c r="B10" s="29" t="s">
        <v>87</v>
      </c>
      <c r="C10" s="32">
        <v>40</v>
      </c>
      <c r="D10" s="32">
        <v>0.6</v>
      </c>
      <c r="E10" s="32">
        <v>0.2</v>
      </c>
      <c r="F10" s="32">
        <v>2.9</v>
      </c>
      <c r="G10" s="32">
        <v>32</v>
      </c>
      <c r="H10" s="32">
        <v>2.69</v>
      </c>
      <c r="I10" s="32">
        <v>41</v>
      </c>
    </row>
    <row r="11" spans="1:9" ht="22.5" customHeight="1" x14ac:dyDescent="0.25">
      <c r="A11" s="29"/>
      <c r="B11" s="29" t="s">
        <v>19</v>
      </c>
      <c r="C11" s="32" t="s">
        <v>21</v>
      </c>
      <c r="D11" s="32">
        <v>1</v>
      </c>
      <c r="E11" s="32">
        <v>2.9</v>
      </c>
      <c r="F11" s="32">
        <v>7</v>
      </c>
      <c r="G11" s="32">
        <v>58</v>
      </c>
      <c r="H11" s="32">
        <v>4.78</v>
      </c>
      <c r="I11" s="32" t="s">
        <v>88</v>
      </c>
    </row>
    <row r="12" spans="1:9" ht="24" customHeight="1" x14ac:dyDescent="0.25">
      <c r="A12" s="2"/>
      <c r="B12" s="29" t="s">
        <v>89</v>
      </c>
      <c r="C12" s="32" t="s">
        <v>90</v>
      </c>
      <c r="D12" s="32">
        <v>15.8</v>
      </c>
      <c r="E12" s="32">
        <v>15.9</v>
      </c>
      <c r="F12" s="32">
        <v>13.5</v>
      </c>
      <c r="G12" s="32">
        <v>261</v>
      </c>
      <c r="H12" s="32">
        <v>6.27</v>
      </c>
      <c r="I12" s="32" t="s">
        <v>91</v>
      </c>
    </row>
    <row r="13" spans="1:9" ht="34.5" customHeight="1" x14ac:dyDescent="0.25">
      <c r="A13" s="2"/>
      <c r="B13" s="29" t="s">
        <v>220</v>
      </c>
      <c r="C13" s="32">
        <v>150</v>
      </c>
      <c r="D13" s="32">
        <v>0.7</v>
      </c>
      <c r="E13" s="32">
        <v>0.04</v>
      </c>
      <c r="F13" s="32">
        <v>20.6</v>
      </c>
      <c r="G13" s="32">
        <v>82</v>
      </c>
      <c r="H13" s="32">
        <v>0.32</v>
      </c>
      <c r="I13" s="31" t="s">
        <v>99</v>
      </c>
    </row>
    <row r="14" spans="1:9" x14ac:dyDescent="0.25">
      <c r="A14" s="2"/>
      <c r="B14" s="3" t="s">
        <v>238</v>
      </c>
      <c r="C14" s="45">
        <v>30</v>
      </c>
      <c r="D14" s="32">
        <v>1.98</v>
      </c>
      <c r="E14" s="32">
        <v>0.36</v>
      </c>
      <c r="F14" s="32">
        <v>10.02</v>
      </c>
      <c r="G14" s="32">
        <v>52</v>
      </c>
      <c r="H14" s="32">
        <v>0</v>
      </c>
      <c r="I14" s="32" t="s">
        <v>239</v>
      </c>
    </row>
    <row r="15" spans="1:9" ht="15" customHeight="1" x14ac:dyDescent="0.25">
      <c r="A15" s="2"/>
      <c r="B15" s="29" t="s">
        <v>255</v>
      </c>
      <c r="C15" s="32">
        <v>30</v>
      </c>
      <c r="D15" s="32">
        <v>2.37</v>
      </c>
      <c r="E15" s="32">
        <v>0.3</v>
      </c>
      <c r="F15" s="32">
        <v>14.49</v>
      </c>
      <c r="G15" s="32">
        <v>71</v>
      </c>
      <c r="H15" s="32">
        <v>0</v>
      </c>
      <c r="I15" s="6" t="s">
        <v>239</v>
      </c>
    </row>
    <row r="16" spans="1:9" x14ac:dyDescent="0.25">
      <c r="A16" s="2"/>
      <c r="B16" s="29" t="s">
        <v>223</v>
      </c>
      <c r="C16" s="32">
        <v>555</v>
      </c>
      <c r="D16" s="32">
        <f>D10+D11+D12+D13+D14+D15</f>
        <v>22.450000000000003</v>
      </c>
      <c r="E16" s="32">
        <f>E10+E11+E12+E13+E14+E15</f>
        <v>19.7</v>
      </c>
      <c r="F16" s="32">
        <f>F10+F11+F12+F13+F14+F15</f>
        <v>68.509999999999991</v>
      </c>
      <c r="G16" s="32">
        <f>G10+G11+G12+G13+G14+G15</f>
        <v>556</v>
      </c>
      <c r="H16" s="32">
        <f>H10+H11+H12+H13+H14+H15</f>
        <v>14.06</v>
      </c>
      <c r="I16" s="6"/>
    </row>
    <row r="17" spans="1:10" ht="30.75" customHeight="1" x14ac:dyDescent="0.25">
      <c r="A17" s="29" t="s">
        <v>72</v>
      </c>
      <c r="B17" s="34" t="s">
        <v>204</v>
      </c>
      <c r="C17" s="32" t="s">
        <v>206</v>
      </c>
      <c r="D17" s="32">
        <v>17.7</v>
      </c>
      <c r="E17" s="32">
        <v>10.8</v>
      </c>
      <c r="F17" s="32">
        <v>17.100000000000001</v>
      </c>
      <c r="G17" s="32">
        <v>238</v>
      </c>
      <c r="H17" s="32">
        <v>0.18</v>
      </c>
      <c r="I17" s="31" t="s">
        <v>205</v>
      </c>
    </row>
    <row r="18" spans="1:10" x14ac:dyDescent="0.25">
      <c r="A18" s="2"/>
      <c r="B18" s="21" t="s">
        <v>94</v>
      </c>
      <c r="C18" s="32">
        <v>150</v>
      </c>
      <c r="D18" s="32">
        <v>1.1000000000000001</v>
      </c>
      <c r="E18" s="32">
        <v>1.1000000000000001</v>
      </c>
      <c r="F18" s="32">
        <v>6.2</v>
      </c>
      <c r="G18" s="32">
        <v>38</v>
      </c>
      <c r="H18" s="32">
        <v>0.19</v>
      </c>
      <c r="I18" s="32" t="s">
        <v>95</v>
      </c>
    </row>
    <row r="19" spans="1:10" x14ac:dyDescent="0.25">
      <c r="A19" s="6"/>
      <c r="B19" s="21" t="s">
        <v>256</v>
      </c>
      <c r="C19" s="32">
        <v>100</v>
      </c>
      <c r="D19" s="32">
        <v>1.5</v>
      </c>
      <c r="E19" s="32">
        <v>0.5</v>
      </c>
      <c r="F19" s="32">
        <v>21</v>
      </c>
      <c r="G19" s="32">
        <v>95</v>
      </c>
      <c r="H19" s="32">
        <v>10</v>
      </c>
      <c r="I19" s="32" t="s">
        <v>257</v>
      </c>
      <c r="J19" s="15"/>
    </row>
    <row r="20" spans="1:10" x14ac:dyDescent="0.25">
      <c r="A20" s="2"/>
      <c r="B20" s="3" t="s">
        <v>11</v>
      </c>
      <c r="C20" s="32">
        <v>15</v>
      </c>
      <c r="D20" s="32">
        <v>1.19</v>
      </c>
      <c r="E20" s="32">
        <v>0.15</v>
      </c>
      <c r="F20" s="32">
        <v>7.25</v>
      </c>
      <c r="G20" s="32">
        <v>35</v>
      </c>
      <c r="H20" s="32">
        <v>0</v>
      </c>
      <c r="I20" s="6" t="s">
        <v>64</v>
      </c>
    </row>
    <row r="21" spans="1:10" x14ac:dyDescent="0.25">
      <c r="A21" s="3"/>
      <c r="B21" s="3" t="s">
        <v>17</v>
      </c>
      <c r="C21" s="32">
        <v>4</v>
      </c>
      <c r="D21" s="32"/>
      <c r="E21" s="32"/>
      <c r="F21" s="32"/>
      <c r="G21" s="32"/>
      <c r="H21" s="32"/>
      <c r="I21" s="6"/>
    </row>
    <row r="22" spans="1:10" x14ac:dyDescent="0.25">
      <c r="A22" s="3"/>
      <c r="B22" s="3" t="s">
        <v>223</v>
      </c>
      <c r="C22" s="32">
        <v>388</v>
      </c>
      <c r="D22" s="32">
        <f>D17+D18+D19+D20</f>
        <v>21.490000000000002</v>
      </c>
      <c r="E22" s="32">
        <f>E17+E18+E19+E20</f>
        <v>12.55</v>
      </c>
      <c r="F22" s="32">
        <f>F17+F18+F19+F20</f>
        <v>51.55</v>
      </c>
      <c r="G22" s="32">
        <f>G17+G18+G19+G20</f>
        <v>406</v>
      </c>
      <c r="H22" s="32">
        <f>H17+H18+H19+H20</f>
        <v>10.37</v>
      </c>
      <c r="I22" s="6"/>
    </row>
    <row r="23" spans="1:10" x14ac:dyDescent="0.25">
      <c r="A23" s="2"/>
      <c r="B23" s="3" t="s">
        <v>59</v>
      </c>
      <c r="C23" s="32">
        <v>1437</v>
      </c>
      <c r="D23" s="32">
        <f>D8+D9+D16+D22</f>
        <v>58.140000000000008</v>
      </c>
      <c r="E23" s="32">
        <f>E8+E9+E16+E22</f>
        <v>49.55</v>
      </c>
      <c r="F23" s="32">
        <f>F8+F9+F16+F22</f>
        <v>181.95999999999998</v>
      </c>
      <c r="G23" s="32">
        <f>G8+G9+G16+G22</f>
        <v>1424</v>
      </c>
      <c r="H23" s="32">
        <f>H8+H9+H16+H22</f>
        <v>25.77</v>
      </c>
      <c r="I23" s="6"/>
    </row>
    <row r="24" spans="1:10" x14ac:dyDescent="0.25">
      <c r="A24" s="35"/>
      <c r="B24" s="35"/>
      <c r="C24" s="35"/>
      <c r="D24" s="35"/>
      <c r="E24" s="35"/>
      <c r="F24" s="35"/>
      <c r="G24" s="35"/>
      <c r="H24" s="35"/>
      <c r="I24" s="35"/>
    </row>
    <row r="25" spans="1:10" x14ac:dyDescent="0.25">
      <c r="A25" s="35"/>
      <c r="B25" s="35"/>
      <c r="C25" s="35"/>
      <c r="D25" s="35"/>
      <c r="E25" s="35"/>
      <c r="F25" s="35"/>
      <c r="G25" s="35"/>
      <c r="H25" s="35"/>
      <c r="I25" s="35"/>
    </row>
  </sheetData>
  <mergeCells count="7">
    <mergeCell ref="D1:F1"/>
    <mergeCell ref="G1:G2"/>
    <mergeCell ref="H1:H2"/>
    <mergeCell ref="I1:I2"/>
    <mergeCell ref="A1:A2"/>
    <mergeCell ref="B1:B2"/>
    <mergeCell ref="C1:C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C25" sqref="C25"/>
    </sheetView>
  </sheetViews>
  <sheetFormatPr defaultRowHeight="15" x14ac:dyDescent="0.25"/>
  <cols>
    <col min="1" max="1" width="14.140625" customWidth="1"/>
    <col min="2" max="2" width="26.7109375" customWidth="1"/>
    <col min="9" max="9" width="9.28515625" customWidth="1"/>
  </cols>
  <sheetData>
    <row r="1" spans="1:9" x14ac:dyDescent="0.25">
      <c r="A1" s="49" t="s">
        <v>0</v>
      </c>
      <c r="B1" s="49" t="s">
        <v>10</v>
      </c>
      <c r="C1" s="49" t="s">
        <v>1</v>
      </c>
      <c r="D1" s="50" t="s">
        <v>2</v>
      </c>
      <c r="E1" s="50"/>
      <c r="F1" s="50"/>
      <c r="G1" s="49" t="s">
        <v>6</v>
      </c>
      <c r="H1" s="53" t="s">
        <v>7</v>
      </c>
      <c r="I1" s="53" t="s">
        <v>8</v>
      </c>
    </row>
    <row r="2" spans="1:9" x14ac:dyDescent="0.25">
      <c r="A2" s="50"/>
      <c r="B2" s="50"/>
      <c r="C2" s="50"/>
      <c r="D2" s="3" t="s">
        <v>3</v>
      </c>
      <c r="E2" s="3" t="s">
        <v>4</v>
      </c>
      <c r="F2" s="3" t="s">
        <v>5</v>
      </c>
      <c r="G2" s="49"/>
      <c r="H2" s="50"/>
      <c r="I2" s="50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96</v>
      </c>
      <c r="B4" s="2"/>
      <c r="C4" s="2"/>
      <c r="D4" s="2"/>
      <c r="E4" s="2"/>
      <c r="F4" s="2"/>
      <c r="G4" s="2"/>
      <c r="H4" s="2"/>
      <c r="I4" s="2"/>
    </row>
    <row r="5" spans="1:9" ht="18" customHeight="1" x14ac:dyDescent="0.25">
      <c r="A5" s="3" t="s">
        <v>9</v>
      </c>
      <c r="B5" s="36" t="s">
        <v>97</v>
      </c>
      <c r="C5" s="3" t="s">
        <v>79</v>
      </c>
      <c r="D5" s="3">
        <v>3.8</v>
      </c>
      <c r="E5" s="3">
        <v>5.9</v>
      </c>
      <c r="F5" s="3">
        <v>23.7</v>
      </c>
      <c r="G5" s="3">
        <v>164</v>
      </c>
      <c r="H5" s="3">
        <v>0.41</v>
      </c>
      <c r="I5" s="3" t="s">
        <v>98</v>
      </c>
    </row>
    <row r="6" spans="1:9" ht="34.5" customHeight="1" x14ac:dyDescent="0.25">
      <c r="A6" s="2"/>
      <c r="B6" s="36" t="s">
        <v>83</v>
      </c>
      <c r="C6" s="3">
        <v>45</v>
      </c>
      <c r="D6" s="3">
        <v>6.7</v>
      </c>
      <c r="E6" s="3">
        <v>9.6</v>
      </c>
      <c r="F6" s="3">
        <v>13.2</v>
      </c>
      <c r="G6" s="3">
        <v>167</v>
      </c>
      <c r="H6" s="3">
        <v>0.05</v>
      </c>
      <c r="I6" s="3" t="s">
        <v>84</v>
      </c>
    </row>
    <row r="7" spans="1:9" x14ac:dyDescent="0.25">
      <c r="A7" s="2"/>
      <c r="B7" s="3" t="s">
        <v>142</v>
      </c>
      <c r="C7" s="37">
        <v>150</v>
      </c>
      <c r="D7" s="37">
        <v>2.4</v>
      </c>
      <c r="E7" s="37">
        <v>2.2999999999999998</v>
      </c>
      <c r="F7" s="37">
        <v>10.199999999999999</v>
      </c>
      <c r="G7" s="37">
        <v>69</v>
      </c>
      <c r="H7" s="37">
        <v>0.39</v>
      </c>
      <c r="I7" s="37" t="s">
        <v>75</v>
      </c>
    </row>
    <row r="8" spans="1:9" x14ac:dyDescent="0.25">
      <c r="A8" s="2"/>
      <c r="B8" s="3" t="s">
        <v>223</v>
      </c>
      <c r="C8" s="45">
        <v>349</v>
      </c>
      <c r="D8" s="37">
        <f>D5+D6+D7</f>
        <v>12.9</v>
      </c>
      <c r="E8" s="37">
        <f>E5+E6+E7</f>
        <v>17.8</v>
      </c>
      <c r="F8" s="37">
        <f>F5+F6+F7</f>
        <v>47.099999999999994</v>
      </c>
      <c r="G8" s="37">
        <f>G5+G6+G7</f>
        <v>400</v>
      </c>
      <c r="H8" s="37">
        <f>H5+H6+H7</f>
        <v>0.85</v>
      </c>
      <c r="I8" s="6"/>
    </row>
    <row r="9" spans="1:9" ht="29.25" x14ac:dyDescent="0.25">
      <c r="A9" s="36" t="s">
        <v>15</v>
      </c>
      <c r="B9" s="36" t="s">
        <v>58</v>
      </c>
      <c r="C9" s="3">
        <v>150</v>
      </c>
      <c r="D9" s="3">
        <v>4.0999999999999996</v>
      </c>
      <c r="E9" s="3">
        <v>4.5999999999999996</v>
      </c>
      <c r="F9" s="3">
        <v>6.4</v>
      </c>
      <c r="G9" s="3">
        <v>82</v>
      </c>
      <c r="H9" s="3">
        <v>0.78</v>
      </c>
      <c r="I9" s="3" t="s">
        <v>100</v>
      </c>
    </row>
    <row r="10" spans="1:9" ht="18.75" customHeight="1" x14ac:dyDescent="0.25">
      <c r="A10" s="3" t="s">
        <v>14</v>
      </c>
      <c r="B10" s="36" t="s">
        <v>16</v>
      </c>
      <c r="C10" s="3">
        <v>40</v>
      </c>
      <c r="D10" s="3">
        <v>0.3</v>
      </c>
      <c r="E10" s="3">
        <v>1.8</v>
      </c>
      <c r="F10" s="3">
        <v>1.2</v>
      </c>
      <c r="G10" s="3">
        <v>22</v>
      </c>
      <c r="H10" s="3">
        <v>1.54</v>
      </c>
      <c r="I10" s="3" t="s">
        <v>101</v>
      </c>
    </row>
    <row r="11" spans="1:9" ht="30" customHeight="1" x14ac:dyDescent="0.25">
      <c r="A11" s="2"/>
      <c r="B11" s="16" t="s">
        <v>207</v>
      </c>
      <c r="C11" s="10">
        <v>150</v>
      </c>
      <c r="D11" s="10">
        <v>1</v>
      </c>
      <c r="E11" s="10">
        <v>1.5</v>
      </c>
      <c r="F11" s="10">
        <v>6.6</v>
      </c>
      <c r="G11" s="10">
        <v>44</v>
      </c>
      <c r="H11" s="10">
        <v>2.76</v>
      </c>
      <c r="I11" s="10" t="s">
        <v>208</v>
      </c>
    </row>
    <row r="12" spans="1:9" ht="20.25" customHeight="1" x14ac:dyDescent="0.25">
      <c r="A12" s="36"/>
      <c r="B12" s="16" t="s">
        <v>209</v>
      </c>
      <c r="C12" s="10" t="s">
        <v>211</v>
      </c>
      <c r="D12" s="10">
        <v>7.7</v>
      </c>
      <c r="E12" s="10">
        <v>7.6</v>
      </c>
      <c r="F12" s="10">
        <v>6.4</v>
      </c>
      <c r="G12" s="10">
        <v>125</v>
      </c>
      <c r="H12" s="10">
        <v>7.0000000000000007E-2</v>
      </c>
      <c r="I12" s="10" t="s">
        <v>210</v>
      </c>
    </row>
    <row r="13" spans="1:9" ht="18.75" customHeight="1" x14ac:dyDescent="0.25">
      <c r="A13" s="3"/>
      <c r="B13" s="36" t="s">
        <v>102</v>
      </c>
      <c r="C13" s="3" t="s">
        <v>79</v>
      </c>
      <c r="D13" s="3">
        <v>4.5999999999999996</v>
      </c>
      <c r="E13" s="3">
        <v>3.6</v>
      </c>
      <c r="F13" s="3">
        <v>31.7</v>
      </c>
      <c r="G13" s="3">
        <v>180</v>
      </c>
      <c r="H13" s="3">
        <v>8.48</v>
      </c>
      <c r="I13" s="3" t="s">
        <v>103</v>
      </c>
    </row>
    <row r="14" spans="1:9" ht="30.75" customHeight="1" x14ac:dyDescent="0.25">
      <c r="A14" s="3"/>
      <c r="B14" s="36" t="s">
        <v>216</v>
      </c>
      <c r="C14" s="3">
        <v>150</v>
      </c>
      <c r="D14" s="3">
        <v>0.1</v>
      </c>
      <c r="E14" s="3">
        <v>0.1</v>
      </c>
      <c r="F14" s="3">
        <v>11.8</v>
      </c>
      <c r="G14" s="3">
        <v>47</v>
      </c>
      <c r="H14" s="3">
        <v>1.2</v>
      </c>
      <c r="I14" s="3" t="s">
        <v>104</v>
      </c>
    </row>
    <row r="15" spans="1:9" x14ac:dyDescent="0.25">
      <c r="A15" s="3"/>
      <c r="B15" s="3" t="s">
        <v>238</v>
      </c>
      <c r="C15" s="3">
        <v>30</v>
      </c>
      <c r="D15" s="3">
        <v>1.98</v>
      </c>
      <c r="E15" s="3">
        <v>0.36</v>
      </c>
      <c r="F15" s="3">
        <v>10.02</v>
      </c>
      <c r="G15" s="3">
        <v>52</v>
      </c>
      <c r="H15" s="3">
        <v>0</v>
      </c>
      <c r="I15" s="3" t="s">
        <v>239</v>
      </c>
    </row>
    <row r="16" spans="1:9" x14ac:dyDescent="0.25">
      <c r="A16" s="2"/>
      <c r="B16" s="36" t="s">
        <v>11</v>
      </c>
      <c r="C16" s="3">
        <v>30</v>
      </c>
      <c r="D16" s="3">
        <v>2.37</v>
      </c>
      <c r="E16" s="3">
        <v>0.3</v>
      </c>
      <c r="F16" s="3">
        <v>14.49</v>
      </c>
      <c r="G16" s="3">
        <v>71</v>
      </c>
      <c r="H16" s="3">
        <v>0</v>
      </c>
      <c r="I16" s="2" t="s">
        <v>239</v>
      </c>
    </row>
    <row r="17" spans="1:9" x14ac:dyDescent="0.25">
      <c r="A17" s="2"/>
      <c r="B17" s="36" t="s">
        <v>223</v>
      </c>
      <c r="C17" s="3">
        <v>629</v>
      </c>
      <c r="D17" s="3">
        <f>D10+D11+D12+D13+D14+D15+D16</f>
        <v>18.05</v>
      </c>
      <c r="E17" s="3">
        <f>E10+E11+E12+E13+E14+E15+E16</f>
        <v>15.259999999999998</v>
      </c>
      <c r="F17" s="3">
        <f>F10+F11+F12+F13+F14+F15+F16</f>
        <v>82.21</v>
      </c>
      <c r="G17" s="3">
        <f>G10+G11+G12+G13+G14+G15+G16</f>
        <v>541</v>
      </c>
      <c r="H17" s="3">
        <f>H10+H11+H12+H13+H14+H15+H16</f>
        <v>14.05</v>
      </c>
      <c r="I17" s="2"/>
    </row>
    <row r="18" spans="1:9" ht="32.25" customHeight="1" x14ac:dyDescent="0.25">
      <c r="A18" s="36" t="s">
        <v>72</v>
      </c>
      <c r="B18" s="36" t="s">
        <v>105</v>
      </c>
      <c r="C18" s="3">
        <v>50</v>
      </c>
      <c r="D18" s="3">
        <v>2.5</v>
      </c>
      <c r="E18" s="3">
        <v>4.5</v>
      </c>
      <c r="F18" s="3">
        <v>12.9</v>
      </c>
      <c r="G18" s="3">
        <v>103</v>
      </c>
      <c r="H18" s="3">
        <v>1.08</v>
      </c>
      <c r="I18" s="3" t="s">
        <v>106</v>
      </c>
    </row>
    <row r="19" spans="1:9" ht="29.25" x14ac:dyDescent="0.25">
      <c r="A19" s="2"/>
      <c r="B19" s="36" t="s">
        <v>268</v>
      </c>
      <c r="C19" s="3">
        <v>40</v>
      </c>
      <c r="D19" s="3">
        <v>0.4</v>
      </c>
      <c r="E19" s="3">
        <v>1.8</v>
      </c>
      <c r="F19" s="3">
        <v>1.8</v>
      </c>
      <c r="G19" s="3">
        <v>25</v>
      </c>
      <c r="H19" s="3">
        <v>2.76</v>
      </c>
      <c r="I19" s="3" t="s">
        <v>269</v>
      </c>
    </row>
    <row r="20" spans="1:9" x14ac:dyDescent="0.25">
      <c r="A20" s="2"/>
      <c r="B20" s="3" t="s">
        <v>258</v>
      </c>
      <c r="C20" s="3">
        <v>100</v>
      </c>
      <c r="D20" s="3">
        <v>0.4</v>
      </c>
      <c r="E20" s="3">
        <v>0.4</v>
      </c>
      <c r="F20" s="3">
        <v>9.8000000000000007</v>
      </c>
      <c r="G20" s="3">
        <v>44</v>
      </c>
      <c r="H20" s="3">
        <v>10</v>
      </c>
      <c r="I20" s="3" t="s">
        <v>242</v>
      </c>
    </row>
    <row r="21" spans="1:9" ht="19.5" customHeight="1" x14ac:dyDescent="0.25">
      <c r="A21" s="2"/>
      <c r="B21" s="36" t="s">
        <v>160</v>
      </c>
      <c r="C21" s="6">
        <v>150</v>
      </c>
      <c r="D21" s="3">
        <v>1.1000000000000001</v>
      </c>
      <c r="E21" s="3">
        <v>1.1000000000000001</v>
      </c>
      <c r="F21" s="3">
        <v>6.2</v>
      </c>
      <c r="G21" s="3">
        <v>38</v>
      </c>
      <c r="H21" s="3">
        <v>0.19</v>
      </c>
      <c r="I21" s="37" t="s">
        <v>95</v>
      </c>
    </row>
    <row r="22" spans="1:9" x14ac:dyDescent="0.25">
      <c r="A22" s="2"/>
      <c r="B22" s="3" t="s">
        <v>11</v>
      </c>
      <c r="C22" s="3">
        <v>15</v>
      </c>
      <c r="D22" s="3">
        <v>1.19</v>
      </c>
      <c r="E22" s="3">
        <v>0.15</v>
      </c>
      <c r="F22" s="3">
        <v>7.25</v>
      </c>
      <c r="G22" s="3">
        <v>35</v>
      </c>
      <c r="H22" s="3">
        <v>0</v>
      </c>
      <c r="I22" s="2" t="s">
        <v>239</v>
      </c>
    </row>
    <row r="23" spans="1:9" x14ac:dyDescent="0.25">
      <c r="A23" s="2"/>
      <c r="B23" s="3" t="s">
        <v>17</v>
      </c>
      <c r="C23" s="3">
        <v>4</v>
      </c>
      <c r="D23" s="3"/>
      <c r="E23" s="3"/>
      <c r="F23" s="3"/>
      <c r="G23" s="3"/>
      <c r="H23" s="3"/>
      <c r="I23" s="2"/>
    </row>
    <row r="24" spans="1:9" x14ac:dyDescent="0.25">
      <c r="A24" s="2"/>
      <c r="B24" s="3" t="s">
        <v>223</v>
      </c>
      <c r="C24" s="3">
        <v>355</v>
      </c>
      <c r="D24" s="3">
        <f>D18+D20+D21+D22</f>
        <v>5.1899999999999995</v>
      </c>
      <c r="E24" s="3">
        <f>E18+E20+E21+E22</f>
        <v>6.15</v>
      </c>
      <c r="F24" s="3">
        <f>F18+F20+F21+F22</f>
        <v>36.150000000000006</v>
      </c>
      <c r="G24" s="3">
        <f>G18+G20+G21+G22</f>
        <v>220</v>
      </c>
      <c r="H24" s="3">
        <f>H18+H20+H21+H22</f>
        <v>11.27</v>
      </c>
      <c r="I24" s="2"/>
    </row>
    <row r="25" spans="1:9" x14ac:dyDescent="0.25">
      <c r="A25" s="2"/>
      <c r="B25" s="3" t="s">
        <v>59</v>
      </c>
      <c r="C25" s="3">
        <v>1483</v>
      </c>
      <c r="D25" s="3">
        <f>SUM(D5:D24)</f>
        <v>76.78</v>
      </c>
      <c r="E25" s="3">
        <f>SUM(E5:E24)</f>
        <v>84.820000000000007</v>
      </c>
      <c r="F25" s="3">
        <f>SUM(F5:F24)</f>
        <v>339.12</v>
      </c>
      <c r="G25" s="3">
        <f>SUM(G5:G24)</f>
        <v>2429</v>
      </c>
      <c r="H25" s="3">
        <f>SUM(H5:H24)</f>
        <v>55.879999999999995</v>
      </c>
      <c r="I25" s="2"/>
    </row>
  </sheetData>
  <mergeCells count="7">
    <mergeCell ref="D1:F1"/>
    <mergeCell ref="G1:G2"/>
    <mergeCell ref="H1:H2"/>
    <mergeCell ref="I1:I2"/>
    <mergeCell ref="A1:A2"/>
    <mergeCell ref="B1:B2"/>
    <mergeCell ref="C1:C2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0" workbookViewId="0">
      <selection activeCell="C26" sqref="C26"/>
    </sheetView>
  </sheetViews>
  <sheetFormatPr defaultRowHeight="15" x14ac:dyDescent="0.25"/>
  <cols>
    <col min="1" max="1" width="14.42578125" customWidth="1"/>
    <col min="2" max="2" width="28.42578125" customWidth="1"/>
    <col min="3" max="3" width="11.140625" customWidth="1"/>
    <col min="9" max="9" width="9.85546875" customWidth="1"/>
  </cols>
  <sheetData>
    <row r="1" spans="1:9" x14ac:dyDescent="0.25">
      <c r="A1" s="49" t="s">
        <v>0</v>
      </c>
      <c r="B1" s="49" t="s">
        <v>10</v>
      </c>
      <c r="C1" s="49" t="s">
        <v>1</v>
      </c>
      <c r="D1" s="50" t="s">
        <v>2</v>
      </c>
      <c r="E1" s="50"/>
      <c r="F1" s="50"/>
      <c r="G1" s="49" t="s">
        <v>6</v>
      </c>
      <c r="H1" s="53" t="s">
        <v>7</v>
      </c>
      <c r="I1" s="53" t="s">
        <v>8</v>
      </c>
    </row>
    <row r="2" spans="1:9" x14ac:dyDescent="0.25">
      <c r="A2" s="50"/>
      <c r="B2" s="50"/>
      <c r="C2" s="50"/>
      <c r="D2" s="3" t="s">
        <v>3</v>
      </c>
      <c r="E2" s="3" t="s">
        <v>4</v>
      </c>
      <c r="F2" s="3" t="s">
        <v>5</v>
      </c>
      <c r="G2" s="49"/>
      <c r="H2" s="50"/>
      <c r="I2" s="50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107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3" t="s">
        <v>9</v>
      </c>
      <c r="B5" s="29" t="s">
        <v>108</v>
      </c>
      <c r="C5" s="3" t="s">
        <v>79</v>
      </c>
      <c r="D5" s="3">
        <v>6.8</v>
      </c>
      <c r="E5" s="3">
        <v>6.7</v>
      </c>
      <c r="F5" s="3">
        <v>27.8</v>
      </c>
      <c r="G5" s="3">
        <v>200</v>
      </c>
      <c r="H5" s="3">
        <v>0.38</v>
      </c>
      <c r="I5" s="3" t="s">
        <v>116</v>
      </c>
    </row>
    <row r="6" spans="1:9" ht="18.75" customHeight="1" x14ac:dyDescent="0.25">
      <c r="A6" s="2"/>
      <c r="B6" s="29" t="s">
        <v>13</v>
      </c>
      <c r="C6" s="4">
        <v>35</v>
      </c>
      <c r="D6" s="3">
        <v>2.4</v>
      </c>
      <c r="E6" s="3">
        <v>4.4000000000000004</v>
      </c>
      <c r="F6" s="3">
        <v>14.5</v>
      </c>
      <c r="G6" s="3">
        <v>109</v>
      </c>
      <c r="H6" s="3">
        <v>0</v>
      </c>
      <c r="I6" s="3" t="s">
        <v>62</v>
      </c>
    </row>
    <row r="7" spans="1:9" ht="18.75" customHeight="1" x14ac:dyDescent="0.25">
      <c r="A7" s="2"/>
      <c r="B7" s="29" t="s">
        <v>81</v>
      </c>
      <c r="C7" s="32">
        <v>150</v>
      </c>
      <c r="D7" s="32">
        <v>2.1</v>
      </c>
      <c r="E7" s="32">
        <v>2.1</v>
      </c>
      <c r="F7" s="32">
        <v>11</v>
      </c>
      <c r="G7" s="32">
        <v>70</v>
      </c>
      <c r="H7" s="32">
        <v>0.52</v>
      </c>
      <c r="I7" s="32" t="s">
        <v>82</v>
      </c>
    </row>
    <row r="8" spans="1:9" x14ac:dyDescent="0.25">
      <c r="A8" s="2"/>
      <c r="B8" s="3" t="s">
        <v>223</v>
      </c>
      <c r="C8" s="43">
        <v>339</v>
      </c>
      <c r="D8" s="32">
        <f>D5+D6+D7</f>
        <v>11.299999999999999</v>
      </c>
      <c r="E8" s="32">
        <f>E5+E6+E7</f>
        <v>13.200000000000001</v>
      </c>
      <c r="F8" s="32">
        <f>F5+F6+F7</f>
        <v>53.3</v>
      </c>
      <c r="G8" s="32">
        <f>G5+G6+G7</f>
        <v>379</v>
      </c>
      <c r="H8" s="32">
        <f>H5+H6+H7</f>
        <v>0.9</v>
      </c>
      <c r="I8" s="32"/>
    </row>
    <row r="9" spans="1:9" ht="29.25" x14ac:dyDescent="0.25">
      <c r="A9" s="29" t="s">
        <v>15</v>
      </c>
      <c r="B9" s="29" t="s">
        <v>260</v>
      </c>
      <c r="C9" s="3">
        <v>150</v>
      </c>
      <c r="D9" s="3">
        <v>0.75</v>
      </c>
      <c r="E9" s="3">
        <v>0</v>
      </c>
      <c r="F9" s="3">
        <v>19.05</v>
      </c>
      <c r="G9" s="3">
        <v>79</v>
      </c>
      <c r="H9" s="3">
        <v>6</v>
      </c>
      <c r="I9" s="3" t="s">
        <v>236</v>
      </c>
    </row>
    <row r="10" spans="1:9" x14ac:dyDescent="0.25">
      <c r="A10" s="3" t="s">
        <v>14</v>
      </c>
      <c r="B10" s="30" t="s">
        <v>251</v>
      </c>
      <c r="C10" s="3">
        <v>20</v>
      </c>
      <c r="D10" s="3">
        <v>0.3</v>
      </c>
      <c r="E10" s="3">
        <v>1.8</v>
      </c>
      <c r="F10" s="3">
        <v>1.4</v>
      </c>
      <c r="G10" s="3">
        <v>23</v>
      </c>
      <c r="H10" s="3">
        <v>1.52</v>
      </c>
      <c r="I10" s="3" t="s">
        <v>136</v>
      </c>
    </row>
    <row r="11" spans="1:9" ht="29.25" customHeight="1" x14ac:dyDescent="0.25">
      <c r="A11" s="2"/>
      <c r="B11" s="33" t="s">
        <v>231</v>
      </c>
      <c r="C11" s="3" t="s">
        <v>21</v>
      </c>
      <c r="D11" s="3">
        <v>1.1000000000000001</v>
      </c>
      <c r="E11" s="3">
        <v>3.3</v>
      </c>
      <c r="F11" s="3">
        <v>5</v>
      </c>
      <c r="G11" s="3">
        <v>55</v>
      </c>
      <c r="H11" s="3">
        <v>7.19</v>
      </c>
      <c r="I11" s="3" t="s">
        <v>259</v>
      </c>
    </row>
    <row r="12" spans="1:9" ht="30.75" customHeight="1" x14ac:dyDescent="0.25">
      <c r="A12" s="2"/>
      <c r="B12" s="29" t="s">
        <v>264</v>
      </c>
      <c r="C12" s="3" t="s">
        <v>172</v>
      </c>
      <c r="D12" s="3">
        <v>10.5</v>
      </c>
      <c r="E12" s="3">
        <v>14.9</v>
      </c>
      <c r="F12" s="3">
        <v>10.6</v>
      </c>
      <c r="G12" s="3">
        <v>220</v>
      </c>
      <c r="H12" s="3">
        <v>0.27</v>
      </c>
      <c r="I12" s="3" t="s">
        <v>265</v>
      </c>
    </row>
    <row r="13" spans="1:9" x14ac:dyDescent="0.25">
      <c r="A13" s="2"/>
      <c r="B13" s="42" t="s">
        <v>190</v>
      </c>
      <c r="C13" s="3">
        <v>150</v>
      </c>
      <c r="D13" s="3">
        <v>9.1</v>
      </c>
      <c r="E13" s="3">
        <v>10.9</v>
      </c>
      <c r="F13" s="3">
        <v>15.8</v>
      </c>
      <c r="G13" s="3">
        <v>198</v>
      </c>
      <c r="H13" s="3">
        <v>9.9</v>
      </c>
      <c r="I13" s="3" t="s">
        <v>191</v>
      </c>
    </row>
    <row r="14" spans="1:9" ht="27.75" customHeight="1" x14ac:dyDescent="0.25">
      <c r="A14" s="2"/>
      <c r="B14" s="29" t="s">
        <v>232</v>
      </c>
      <c r="C14" s="3">
        <v>150</v>
      </c>
      <c r="D14" s="3">
        <v>0.7</v>
      </c>
      <c r="E14" s="3">
        <v>0.04</v>
      </c>
      <c r="F14" s="3">
        <v>20.6</v>
      </c>
      <c r="G14" s="3">
        <v>82</v>
      </c>
      <c r="H14" s="3">
        <v>0.24</v>
      </c>
      <c r="I14" s="3" t="s">
        <v>99</v>
      </c>
    </row>
    <row r="15" spans="1:9" ht="15" customHeight="1" x14ac:dyDescent="0.25">
      <c r="A15" s="2"/>
      <c r="B15" s="29" t="s">
        <v>238</v>
      </c>
      <c r="C15" s="3">
        <v>30</v>
      </c>
      <c r="D15" s="3">
        <v>1.98</v>
      </c>
      <c r="E15" s="3">
        <v>0.36</v>
      </c>
      <c r="F15" s="3">
        <v>10.02</v>
      </c>
      <c r="G15" s="3">
        <v>52</v>
      </c>
      <c r="H15" s="3">
        <v>0</v>
      </c>
      <c r="I15" s="32" t="s">
        <v>239</v>
      </c>
    </row>
    <row r="16" spans="1:9" ht="16.5" customHeight="1" x14ac:dyDescent="0.25">
      <c r="A16" s="2"/>
      <c r="B16" s="29" t="s">
        <v>11</v>
      </c>
      <c r="C16" s="3">
        <v>30</v>
      </c>
      <c r="D16" s="3">
        <v>2.37</v>
      </c>
      <c r="E16" s="3">
        <v>0.3</v>
      </c>
      <c r="F16" s="3">
        <v>14.49</v>
      </c>
      <c r="G16" s="3">
        <v>71</v>
      </c>
      <c r="H16" s="3">
        <v>0</v>
      </c>
      <c r="I16" s="6" t="s">
        <v>239</v>
      </c>
    </row>
    <row r="17" spans="1:9" x14ac:dyDescent="0.25">
      <c r="A17" s="2"/>
      <c r="B17" s="29" t="s">
        <v>223</v>
      </c>
      <c r="C17" s="3">
        <v>588</v>
      </c>
      <c r="D17" s="3">
        <f>D10+D11+D12+D14+D15+D16</f>
        <v>16.95</v>
      </c>
      <c r="E17" s="3">
        <f>E10+E11+E12+E14+E15+E16</f>
        <v>20.7</v>
      </c>
      <c r="F17" s="3">
        <f>F10+F11+F12+F14+F15+F16</f>
        <v>62.110000000000007</v>
      </c>
      <c r="G17" s="3">
        <f>G10+G11+G12+G14+G15+G16</f>
        <v>503</v>
      </c>
      <c r="H17" s="3">
        <f>H10+H11+H12+H14+H15+H16</f>
        <v>9.2200000000000006</v>
      </c>
      <c r="I17" s="6"/>
    </row>
    <row r="18" spans="1:9" ht="26.25" customHeight="1" x14ac:dyDescent="0.25">
      <c r="A18" s="29" t="s">
        <v>72</v>
      </c>
      <c r="B18" s="30" t="s">
        <v>109</v>
      </c>
      <c r="C18" s="3" t="s">
        <v>110</v>
      </c>
      <c r="D18" s="3">
        <v>12.1</v>
      </c>
      <c r="E18" s="3">
        <v>8.9</v>
      </c>
      <c r="F18" s="3">
        <v>2.2000000000000002</v>
      </c>
      <c r="G18" s="3">
        <v>137</v>
      </c>
      <c r="H18" s="3">
        <v>0.25</v>
      </c>
      <c r="I18" s="3" t="s">
        <v>111</v>
      </c>
    </row>
    <row r="19" spans="1:9" x14ac:dyDescent="0.25">
      <c r="A19" s="3"/>
      <c r="B19" s="29" t="s">
        <v>112</v>
      </c>
      <c r="C19" s="3">
        <v>120</v>
      </c>
      <c r="D19" s="3">
        <v>2.4</v>
      </c>
      <c r="E19" s="3">
        <v>3.7</v>
      </c>
      <c r="F19" s="3">
        <v>16.100000000000001</v>
      </c>
      <c r="G19" s="3">
        <v>109</v>
      </c>
      <c r="H19" s="3">
        <v>8.34</v>
      </c>
      <c r="I19" s="3" t="s">
        <v>113</v>
      </c>
    </row>
    <row r="20" spans="1:9" ht="29.25" customHeight="1" x14ac:dyDescent="0.25">
      <c r="A20" s="3"/>
      <c r="B20" s="36" t="s">
        <v>266</v>
      </c>
      <c r="C20" s="3">
        <v>40</v>
      </c>
      <c r="D20" s="3">
        <v>0.32</v>
      </c>
      <c r="E20" s="3">
        <v>0.04</v>
      </c>
      <c r="F20" s="3">
        <v>1.32</v>
      </c>
      <c r="G20" s="3">
        <v>5.6</v>
      </c>
      <c r="H20" s="3">
        <v>0.04</v>
      </c>
      <c r="I20" s="36" t="s">
        <v>267</v>
      </c>
    </row>
    <row r="21" spans="1:9" ht="17.25" customHeight="1" x14ac:dyDescent="0.25">
      <c r="A21" s="2"/>
      <c r="B21" s="29" t="s">
        <v>160</v>
      </c>
      <c r="C21" s="45">
        <v>150</v>
      </c>
      <c r="D21" s="3">
        <v>1.1000000000000001</v>
      </c>
      <c r="E21" s="3">
        <v>1.1000000000000001</v>
      </c>
      <c r="F21" s="3">
        <v>6.2</v>
      </c>
      <c r="G21" s="3">
        <v>38</v>
      </c>
      <c r="H21" s="3">
        <v>0.19</v>
      </c>
      <c r="I21" s="32" t="s">
        <v>95</v>
      </c>
    </row>
    <row r="22" spans="1:9" ht="16.5" customHeight="1" x14ac:dyDescent="0.25">
      <c r="A22" s="2"/>
      <c r="B22" s="29" t="s">
        <v>118</v>
      </c>
      <c r="C22" s="3">
        <v>50</v>
      </c>
      <c r="D22" s="3">
        <v>7.9</v>
      </c>
      <c r="E22" s="3">
        <v>6</v>
      </c>
      <c r="F22" s="3">
        <v>14.4</v>
      </c>
      <c r="G22" s="3">
        <v>144</v>
      </c>
      <c r="H22" s="3">
        <v>7.0000000000000007E-2</v>
      </c>
      <c r="I22" s="3" t="s">
        <v>119</v>
      </c>
    </row>
    <row r="23" spans="1:9" x14ac:dyDescent="0.25">
      <c r="A23" s="2"/>
      <c r="B23" s="3" t="s">
        <v>11</v>
      </c>
      <c r="C23" s="3">
        <v>15</v>
      </c>
      <c r="D23" s="3">
        <v>1.19</v>
      </c>
      <c r="E23" s="3">
        <v>0.15</v>
      </c>
      <c r="F23" s="3">
        <v>7.25</v>
      </c>
      <c r="G23" s="3">
        <v>35</v>
      </c>
      <c r="H23" s="3">
        <v>0</v>
      </c>
      <c r="I23" s="2" t="s">
        <v>239</v>
      </c>
    </row>
    <row r="24" spans="1:9" x14ac:dyDescent="0.25">
      <c r="A24" s="2"/>
      <c r="B24" s="3" t="s">
        <v>17</v>
      </c>
      <c r="C24" s="3">
        <v>4</v>
      </c>
      <c r="D24" s="3"/>
      <c r="E24" s="3"/>
      <c r="F24" s="3"/>
      <c r="G24" s="3"/>
      <c r="H24" s="3"/>
      <c r="I24" s="2"/>
    </row>
    <row r="25" spans="1:9" x14ac:dyDescent="0.25">
      <c r="A25" s="2"/>
      <c r="B25" s="3" t="s">
        <v>223</v>
      </c>
      <c r="C25" s="3">
        <v>488</v>
      </c>
      <c r="D25" s="3">
        <f>D18+D19+D20+D21+D22+D23</f>
        <v>25.01</v>
      </c>
      <c r="E25" s="3">
        <f>E18+E19+E20+E21+E22+E23</f>
        <v>19.89</v>
      </c>
      <c r="F25" s="3">
        <f>F18+F19+F20+F21+F22+F23</f>
        <v>47.47</v>
      </c>
      <c r="G25" s="3">
        <f>G18+G19+G20+G21+G22+G23</f>
        <v>468.6</v>
      </c>
      <c r="H25" s="3">
        <f>H18+H19+H20+H21+H22+H23</f>
        <v>8.8899999999999988</v>
      </c>
      <c r="I25" s="2"/>
    </row>
    <row r="26" spans="1:9" x14ac:dyDescent="0.25">
      <c r="A26" s="2"/>
      <c r="B26" s="3" t="s">
        <v>59</v>
      </c>
      <c r="C26" s="3">
        <v>1565</v>
      </c>
      <c r="D26" s="3">
        <f>D8+D9+D17+D25</f>
        <v>54.010000000000005</v>
      </c>
      <c r="E26" s="3">
        <f>E8+E9+E17+E25</f>
        <v>53.79</v>
      </c>
      <c r="F26" s="3">
        <f>F8+F9+F17+F25</f>
        <v>181.93</v>
      </c>
      <c r="G26" s="3">
        <f>G8+G9+G17+G25</f>
        <v>1429.6</v>
      </c>
      <c r="H26" s="3">
        <f>H8+H9+H17+H25</f>
        <v>25.009999999999998</v>
      </c>
      <c r="I26" s="2"/>
    </row>
  </sheetData>
  <mergeCells count="7">
    <mergeCell ref="D1:F1"/>
    <mergeCell ref="G1:G2"/>
    <mergeCell ref="H1:H2"/>
    <mergeCell ref="I1:I2"/>
    <mergeCell ref="A1:A2"/>
    <mergeCell ref="B1:B2"/>
    <mergeCell ref="C1:C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день</vt:lpstr>
      <vt:lpstr>2 день</vt:lpstr>
      <vt:lpstr>3 день</vt:lpstr>
      <vt:lpstr>4 день</vt:lpstr>
      <vt:lpstr>5 день </vt:lpstr>
      <vt:lpstr>6 день</vt:lpstr>
      <vt:lpstr>7 день</vt:lpstr>
      <vt:lpstr>8 день</vt:lpstr>
      <vt:lpstr>9 день</vt:lpstr>
      <vt:lpstr>10 день</vt:lpstr>
      <vt:lpstr>Лист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2018-03-26T13:38:05Z</dcterms:modified>
</cp:coreProperties>
</file>